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svg" ContentType="image/svg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theme/themeOverride1.xml" ContentType="application/vnd.openxmlformats-officedocument.themeOverride+xml"/>
  <Override PartName="/xl/drawings/drawing6.xml" ContentType="application/vnd.openxmlformats-officedocument.drawingml.chartshapes+xml"/>
  <Override PartName="/xl/charts/chart2.xml" ContentType="application/vnd.openxmlformats-officedocument.drawingml.chart+xml"/>
  <Override PartName="/xl/theme/themeOverride2.xml" ContentType="application/vnd.openxmlformats-officedocument.themeOverride+xml"/>
  <Override PartName="/xl/drawings/drawing7.xml" ContentType="application/vnd.openxmlformats-officedocument.drawingml.chartshapes+xml"/>
  <Override PartName="/xl/charts/chart3.xml" ContentType="application/vnd.openxmlformats-officedocument.drawingml.chart+xml"/>
  <Override PartName="/xl/drawings/drawing8.xml" ContentType="application/vnd.openxmlformats-officedocument.drawingml.chartshapes+xml"/>
  <Override PartName="/xl/charts/chart4.xml" ContentType="application/vnd.openxmlformats-officedocument.drawingml.chart+xml"/>
  <Override PartName="/xl/theme/themeOverride3.xml" ContentType="application/vnd.openxmlformats-officedocument.themeOverride+xml"/>
  <Override PartName="/xl/drawings/drawing9.xml" ContentType="application/vnd.openxmlformats-officedocument.drawingml.chartshapes+xml"/>
  <Override PartName="/xl/drawings/drawing10.xml" ContentType="application/vnd.openxmlformats-officedocument.drawing+xml"/>
  <Override PartName="/xl/charts/chart5.xml" ContentType="application/vnd.openxmlformats-officedocument.drawingml.chart+xml"/>
  <Override PartName="/xl/theme/themeOverride4.xml" ContentType="application/vnd.openxmlformats-officedocument.themeOverride+xml"/>
  <Override PartName="/xl/drawings/drawing11.xml" ContentType="application/vnd.openxmlformats-officedocument.drawingml.chartshapes+xml"/>
  <Override PartName="/xl/charts/chart6.xml" ContentType="application/vnd.openxmlformats-officedocument.drawingml.chart+xml"/>
  <Override PartName="/xl/theme/themeOverride5.xml" ContentType="application/vnd.openxmlformats-officedocument.themeOverride+xml"/>
  <Override PartName="/xl/charts/chart7.xml" ContentType="application/vnd.openxmlformats-officedocument.drawingml.chart+xml"/>
  <Override PartName="/xl/theme/themeOverride6.xml" ContentType="application/vnd.openxmlformats-officedocument.themeOverride+xml"/>
  <Override PartName="/xl/drawings/drawing12.xml" ContentType="application/vnd.openxmlformats-officedocument.drawingml.chartshapes+xml"/>
  <Override PartName="/xl/charts/chart8.xml" ContentType="application/vnd.openxmlformats-officedocument.drawingml.chart+xml"/>
  <Override PartName="/xl/theme/themeOverride7.xml" ContentType="application/vnd.openxmlformats-officedocument.themeOverride+xml"/>
  <Override PartName="/xl/charts/chart9.xml" ContentType="application/vnd.openxmlformats-officedocument.drawingml.chart+xml"/>
  <Override PartName="/xl/theme/themeOverride8.xml" ContentType="application/vnd.openxmlformats-officedocument.themeOverride+xml"/>
  <Override PartName="/xl/drawings/drawing13.xml" ContentType="application/vnd.openxmlformats-officedocument.drawingml.chartshapes+xml"/>
  <Override PartName="/xl/charts/chart10.xml" ContentType="application/vnd.openxmlformats-officedocument.drawingml.chart+xml"/>
  <Override PartName="/xl/theme/themeOverride9.xml" ContentType="application/vnd.openxmlformats-officedocument.themeOverride+xml"/>
  <Override PartName="/xl/charts/chart11.xml" ContentType="application/vnd.openxmlformats-officedocument.drawingml.chart+xml"/>
  <Override PartName="/xl/theme/themeOverride10.xml" ContentType="application/vnd.openxmlformats-officedocument.themeOverride+xml"/>
  <Override PartName="/xl/drawings/drawing14.xml" ContentType="application/vnd.openxmlformats-officedocument.drawingml.chartshapes+xml"/>
  <Override PartName="/xl/charts/chart12.xml" ContentType="application/vnd.openxmlformats-officedocument.drawingml.chart+xml"/>
  <Override PartName="/xl/theme/themeOverride11.xml" ContentType="application/vnd.openxmlformats-officedocument.themeOverride+xml"/>
  <Override PartName="/xl/drawings/drawing15.xml" ContentType="application/vnd.openxmlformats-officedocument.drawing+xml"/>
  <Override PartName="/xl/charts/chart13.xml" ContentType="application/vnd.openxmlformats-officedocument.drawingml.chart+xml"/>
  <Override PartName="/xl/theme/themeOverride12.xml" ContentType="application/vnd.openxmlformats-officedocument.themeOverride+xml"/>
  <Override PartName="/xl/drawings/drawing16.xml" ContentType="application/vnd.openxmlformats-officedocument.drawingml.chartshapes+xml"/>
  <Override PartName="/xl/charts/chart14.xml" ContentType="application/vnd.openxmlformats-officedocument.drawingml.chart+xml"/>
  <Override PartName="/xl/theme/themeOverride13.xml" ContentType="application/vnd.openxmlformats-officedocument.themeOverride+xml"/>
  <Override PartName="/xl/charts/chart15.xml" ContentType="application/vnd.openxmlformats-officedocument.drawingml.chart+xml"/>
  <Override PartName="/xl/theme/themeOverride14.xml" ContentType="application/vnd.openxmlformats-officedocument.themeOverride+xml"/>
  <Override PartName="/xl/charts/chart16.xml" ContentType="application/vnd.openxmlformats-officedocument.drawingml.chart+xml"/>
  <Override PartName="/xl/theme/themeOverride15.xml" ContentType="application/vnd.openxmlformats-officedocument.themeOverride+xml"/>
  <Override PartName="/xl/drawings/drawing17.xml" ContentType="application/vnd.openxmlformats-officedocument.drawingml.chartshapes+xml"/>
  <Override PartName="/xl/charts/chart17.xml" ContentType="application/vnd.openxmlformats-officedocument.drawingml.chart+xml"/>
  <Override PartName="/xl/theme/themeOverride16.xml" ContentType="application/vnd.openxmlformats-officedocument.themeOverride+xml"/>
  <Override PartName="/xl/drawings/drawing18.xml" ContentType="application/vnd.openxmlformats-officedocument.drawingml.chartshapes+xml"/>
  <Override PartName="/xl/charts/chart18.xml" ContentType="application/vnd.openxmlformats-officedocument.drawingml.chart+xml"/>
  <Override PartName="/xl/theme/themeOverride17.xml" ContentType="application/vnd.openxmlformats-officedocument.themeOverride+xml"/>
  <Override PartName="/xl/charts/chart19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19.xml" ContentType="application/vnd.openxmlformats-officedocument.drawingml.chartshapes+xml"/>
  <Override PartName="/xl/charts/chart20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0.xml" ContentType="application/vnd.openxmlformats-officedocument.drawingml.chartshapes+xml"/>
  <Override PartName="/xl/drawings/drawing21.xml" ContentType="application/vnd.openxmlformats-officedocument.drawing+xml"/>
  <Override PartName="/xl/charts/chart21.xml" ContentType="application/vnd.openxmlformats-officedocument.drawingml.chart+xml"/>
  <Override PartName="/xl/theme/themeOverride18.xml" ContentType="application/vnd.openxmlformats-officedocument.themeOverride+xml"/>
  <Override PartName="/xl/drawings/drawing22.xml" ContentType="application/vnd.openxmlformats-officedocument.drawingml.chartshapes+xml"/>
  <Override PartName="/xl/charts/chart22.xml" ContentType="application/vnd.openxmlformats-officedocument.drawingml.chart+xml"/>
  <Override PartName="/xl/theme/themeOverride19.xml" ContentType="application/vnd.openxmlformats-officedocument.themeOverride+xml"/>
  <Override PartName="/xl/drawings/drawing23.xml" ContentType="application/vnd.openxmlformats-officedocument.drawingml.chartshapes+xml"/>
  <Override PartName="/xl/charts/chart23.xml" ContentType="application/vnd.openxmlformats-officedocument.drawingml.chart+xml"/>
  <Override PartName="/xl/theme/themeOverride20.xml" ContentType="application/vnd.openxmlformats-officedocument.themeOverride+xml"/>
  <Override PartName="/xl/drawings/drawing24.xml" ContentType="application/vnd.openxmlformats-officedocument.drawingml.chartshapes+xml"/>
  <Override PartName="/xl/charts/chart24.xml" ContentType="application/vnd.openxmlformats-officedocument.drawingml.chart+xml"/>
  <Override PartName="/xl/theme/themeOverride21.xml" ContentType="application/vnd.openxmlformats-officedocument.themeOverride+xml"/>
  <Override PartName="/xl/drawings/drawing25.xml" ContentType="application/vnd.openxmlformats-officedocument.drawingml.chartshapes+xml"/>
  <Override PartName="/xl/drawings/drawing26.xml" ContentType="application/vnd.openxmlformats-officedocument.drawing+xml"/>
  <Override PartName="/xl/comments1.xml" ContentType="application/vnd.openxmlformats-officedocument.spreadsheetml.comments+xml"/>
  <Override PartName="/xl/charts/chart25.xml" ContentType="application/vnd.openxmlformats-officedocument.drawingml.chart+xml"/>
  <Override PartName="/xl/theme/themeOverride22.xml" ContentType="application/vnd.openxmlformats-officedocument.themeOverride+xml"/>
  <Override PartName="/xl/drawings/drawing27.xml" ContentType="application/vnd.openxmlformats-officedocument.drawingml.chartshapes+xml"/>
  <Override PartName="/xl/charts/chart26.xml" ContentType="application/vnd.openxmlformats-officedocument.drawingml.chart+xml"/>
  <Override PartName="/xl/theme/themeOverride23.xml" ContentType="application/vnd.openxmlformats-officedocument.themeOverride+xml"/>
  <Override PartName="/xl/drawings/drawing28.xml" ContentType="application/vnd.openxmlformats-officedocument.drawingml.chartshapes+xml"/>
  <Override PartName="/xl/charts/chart27.xml" ContentType="application/vnd.openxmlformats-officedocument.drawingml.chart+xml"/>
  <Override PartName="/xl/theme/themeOverride24.xml" ContentType="application/vnd.openxmlformats-officedocument.themeOverride+xml"/>
  <Override PartName="/xl/drawings/drawing29.xml" ContentType="application/vnd.openxmlformats-officedocument.drawingml.chartshapes+xml"/>
  <Override PartName="/xl/charts/chart28.xml" ContentType="application/vnd.openxmlformats-officedocument.drawingml.chart+xml"/>
  <Override PartName="/xl/theme/themeOverride25.xml" ContentType="application/vnd.openxmlformats-officedocument.themeOverride+xml"/>
  <Override PartName="/xl/drawings/drawing30.xml" ContentType="application/vnd.openxmlformats-officedocument.drawingml.chartshapes+xml"/>
  <Override PartName="/xl/drawings/drawing31.xml" ContentType="application/vnd.openxmlformats-officedocument.drawing+xml"/>
  <Override PartName="/xl/charts/chart29.xml" ContentType="application/vnd.openxmlformats-officedocument.drawingml.chart+xml"/>
  <Override PartName="/xl/theme/themeOverride26.xml" ContentType="application/vnd.openxmlformats-officedocument.themeOverride+xml"/>
  <Override PartName="/xl/drawings/drawing32.xml" ContentType="application/vnd.openxmlformats-officedocument.drawingml.chartshapes+xml"/>
  <Override PartName="/xl/charts/chart30.xml" ContentType="application/vnd.openxmlformats-officedocument.drawingml.chart+xml"/>
  <Override PartName="/xl/theme/themeOverride27.xml" ContentType="application/vnd.openxmlformats-officedocument.themeOverride+xml"/>
  <Override PartName="/xl/drawings/drawing33.xml" ContentType="application/vnd.openxmlformats-officedocument.drawingml.chartshapes+xml"/>
  <Override PartName="/xl/charts/chart31.xml" ContentType="application/vnd.openxmlformats-officedocument.drawingml.chart+xml"/>
  <Override PartName="/xl/theme/themeOverride28.xml" ContentType="application/vnd.openxmlformats-officedocument.themeOverride+xml"/>
  <Override PartName="/xl/drawings/drawing34.xml" ContentType="application/vnd.openxmlformats-officedocument.drawingml.chartshapes+xml"/>
  <Override PartName="/xl/charts/chart3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5.xml" ContentType="application/vnd.openxmlformats-officedocument.drawingml.chartshapes+xml"/>
  <Override PartName="/xl/charts/chart3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6.xml" ContentType="application/vnd.openxmlformats-officedocument.drawingml.chartshapes+xml"/>
  <Override PartName="/xl/drawings/drawing37.xml" ContentType="application/vnd.openxmlformats-officedocument.drawing+xml"/>
  <Override PartName="/xl/charts/chart3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8.xml" ContentType="application/vnd.openxmlformats-officedocument.drawingml.chartshapes+xml"/>
  <Override PartName="/xl/charts/chart3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9.xml" ContentType="application/vnd.openxmlformats-officedocument.drawingml.chartshapes+xml"/>
  <Override PartName="/xl/charts/chart3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0.xml" ContentType="application/vnd.openxmlformats-officedocument.drawingml.chartshapes+xml"/>
  <Override PartName="/xl/drawings/drawing41.xml" ContentType="application/vnd.openxmlformats-officedocument.drawing+xml"/>
  <Override PartName="/xl/charts/chart3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42.xml" ContentType="application/vnd.openxmlformats-officedocument.drawingml.chartshapes+xml"/>
  <Override PartName="/xl/charts/chart3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43.xml" ContentType="application/vnd.openxmlformats-officedocument.drawingml.chartshapes+xml"/>
  <Override PartName="/xl/charts/chart3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44.xml" ContentType="application/vnd.openxmlformats-officedocument.drawingml.chartshapes+xml"/>
  <Override PartName="/xl/charts/chart4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45.xml" ContentType="application/vnd.openxmlformats-officedocument.drawingml.chartshapes+xml"/>
  <Override PartName="/xl/charts/chart4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46.xml" ContentType="application/vnd.openxmlformats-officedocument.drawingml.chartshapes+xml"/>
  <Override PartName="/xl/charts/chart4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47.xml" ContentType="application/vnd.openxmlformats-officedocument.drawingml.chartshapes+xml"/>
  <Override PartName="/xl/charts/chart4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4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45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46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47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48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49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50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51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52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48.xml" ContentType="application/vnd.openxmlformats-officedocument.drawingml.chartshapes+xml"/>
  <Override PartName="/xl/drawings/drawing49.xml" ContentType="application/vnd.openxmlformats-officedocument.drawing+xml"/>
  <Override PartName="/xl/charts/chart53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54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drawings/drawing50.xml" ContentType="application/vnd.openxmlformats-officedocument.drawingml.chartshapes+xml"/>
  <Override PartName="/xl/charts/chart55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56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57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58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59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60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61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62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63.xml" ContentType="application/vnd.openxmlformats-officedocument.drawingml.chart+xml"/>
  <Override PartName="/xl/charts/chart6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6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0.xml" ContentType="application/vnd.openxmlformats-officedocument.drawingml.chart+xml"/>
  <Override PartName="/xl/charts/chart71.xml" ContentType="application/vnd.openxmlformats-officedocument.drawingml.chart+xml"/>
  <Override PartName="/xl/drawings/drawing51.xml" ContentType="application/vnd.openxmlformats-officedocument.drawing+xml"/>
  <Override PartName="/xl/charts/chart72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theme/themeOverride29.xml" ContentType="application/vnd.openxmlformats-officedocument.themeOverride+xml"/>
  <Override PartName="/xl/drawings/drawing52.xml" ContentType="application/vnd.openxmlformats-officedocument.drawingml.chartshapes+xml"/>
  <Override PartName="/xl/charts/chart73.xml" ContentType="application/vnd.openxmlformats-officedocument.drawingml.chart+xml"/>
  <Override PartName="/xl/theme/themeOverride30.xml" ContentType="application/vnd.openxmlformats-officedocument.themeOverride+xml"/>
  <Override PartName="/xl/drawings/drawing53.xml" ContentType="application/vnd.openxmlformats-officedocument.drawingml.chartshapes+xml"/>
  <Override PartName="/xl/charts/chart74.xml" ContentType="application/vnd.openxmlformats-officedocument.drawingml.chart+xml"/>
  <Override PartName="/xl/drawings/drawing54.xml" ContentType="application/vnd.openxmlformats-officedocument.drawingml.chartshapes+xml"/>
  <Override PartName="/xl/charts/chart75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theme/themeOverride31.xml" ContentType="application/vnd.openxmlformats-officedocument.themeOverride+xml"/>
  <Override PartName="/xl/drawings/drawing55.xml" ContentType="application/vnd.openxmlformats-officedocument.drawingml.chartshapes+xml"/>
  <Override PartName="/xl/charts/chart76.xml" ContentType="application/vnd.openxmlformats-officedocument.drawingml.chart+xml"/>
  <Override PartName="/xl/theme/themeOverride32.xml" ContentType="application/vnd.openxmlformats-officedocument.themeOverride+xml"/>
  <Override PartName="/xl/drawings/drawing56.xml" ContentType="application/vnd.openxmlformats-officedocument.drawingml.chartshapes+xml"/>
  <Override PartName="/xl/charts/chart77.xml" ContentType="application/vnd.openxmlformats-officedocument.drawingml.chart+xml"/>
  <Override PartName="/xl/drawings/drawing57.xml" ContentType="application/vnd.openxmlformats-officedocument.drawingml.chartshapes+xml"/>
  <Override PartName="/xl/drawings/drawing58.xml" ContentType="application/vnd.openxmlformats-officedocument.drawing+xml"/>
  <Override PartName="/xl/charts/chart7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theme/themeOverride33.xml" ContentType="application/vnd.openxmlformats-officedocument.themeOverride+xml"/>
  <Override PartName="/xl/drawings/drawing59.xml" ContentType="application/vnd.openxmlformats-officedocument.drawingml.chartshapes+xml"/>
  <Override PartName="/xl/charts/chart79.xml" ContentType="application/vnd.openxmlformats-officedocument.drawingml.chart+xml"/>
  <Override PartName="/xl/theme/themeOverride34.xml" ContentType="application/vnd.openxmlformats-officedocument.themeOverride+xml"/>
  <Override PartName="/xl/drawings/drawing60.xml" ContentType="application/vnd.openxmlformats-officedocument.drawingml.chartshapes+xml"/>
  <Override PartName="/xl/charts/chart80.xml" ContentType="application/vnd.openxmlformats-officedocument.drawingml.chart+xml"/>
  <Override PartName="/xl/drawings/drawing61.xml" ContentType="application/vnd.openxmlformats-officedocument.drawingml.chartshapes+xml"/>
  <Override PartName="/xl/charts/chart81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theme/themeOverride35.xml" ContentType="application/vnd.openxmlformats-officedocument.themeOverride+xml"/>
  <Override PartName="/xl/drawings/drawing62.xml" ContentType="application/vnd.openxmlformats-officedocument.drawingml.chartshapes+xml"/>
  <Override PartName="/xl/charts/chart82.xml" ContentType="application/vnd.openxmlformats-officedocument.drawingml.chart+xml"/>
  <Override PartName="/xl/theme/themeOverride36.xml" ContentType="application/vnd.openxmlformats-officedocument.themeOverride+xml"/>
  <Override PartName="/xl/drawings/drawing63.xml" ContentType="application/vnd.openxmlformats-officedocument.drawingml.chartshapes+xml"/>
  <Override PartName="/xl/charts/chart83.xml" ContentType="application/vnd.openxmlformats-officedocument.drawingml.chart+xml"/>
  <Override PartName="/xl/drawings/drawing64.xml" ContentType="application/vnd.openxmlformats-officedocument.drawingml.chartshapes+xml"/>
  <Override PartName="/xl/drawings/drawing65.xml" ContentType="application/vnd.openxmlformats-officedocument.drawing+xml"/>
  <Override PartName="/xl/charts/chart84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66.xml" ContentType="application/vnd.openxmlformats-officedocument.drawingml.chartshapes+xml"/>
  <Override PartName="/xl/charts/chart85.xml" ContentType="application/vnd.openxmlformats-officedocument.drawingml.chart+xml"/>
  <Override PartName="/xl/theme/themeOverride37.xml" ContentType="application/vnd.openxmlformats-officedocument.themeOverride+xml"/>
  <Override PartName="/xl/drawings/drawing67.xml" ContentType="application/vnd.openxmlformats-officedocument.drawingml.chartshapes+xml"/>
  <Override PartName="/xl/charts/chart86.xml" ContentType="application/vnd.openxmlformats-officedocument.drawingml.chart+xml"/>
  <Override PartName="/xl/drawings/drawing68.xml" ContentType="application/vnd.openxmlformats-officedocument.drawingml.chartshapes+xml"/>
  <Override PartName="/xl/charts/chart87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theme/themeOverride38.xml" ContentType="application/vnd.openxmlformats-officedocument.themeOverride+xml"/>
  <Override PartName="/xl/drawings/drawing69.xml" ContentType="application/vnd.openxmlformats-officedocument.drawingml.chartshapes+xml"/>
  <Override PartName="/xl/charts/chart88.xml" ContentType="application/vnd.openxmlformats-officedocument.drawingml.chart+xml"/>
  <Override PartName="/xl/theme/themeOverride39.xml" ContentType="application/vnd.openxmlformats-officedocument.themeOverride+xml"/>
  <Override PartName="/xl/drawings/drawing70.xml" ContentType="application/vnd.openxmlformats-officedocument.drawingml.chartshapes+xml"/>
  <Override PartName="/xl/charts/chart89.xml" ContentType="application/vnd.openxmlformats-officedocument.drawingml.chart+xml"/>
  <Override PartName="/xl/drawings/drawing71.xml" ContentType="application/vnd.openxmlformats-officedocument.drawingml.chartshapes+xml"/>
  <Override PartName="/xl/drawings/drawing72.xml" ContentType="application/vnd.openxmlformats-officedocument.drawing+xml"/>
  <Override PartName="/xl/charts/chart90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drawings/drawing73.xml" ContentType="application/vnd.openxmlformats-officedocument.drawingml.chartshapes+xml"/>
  <Override PartName="/xl/drawings/drawing74.xml" ContentType="application/vnd.openxmlformats-officedocument.drawing+xml"/>
  <Override PartName="/xl/charts/chart91.xml" ContentType="application/vnd.openxmlformats-officedocument.drawingml.chart+xml"/>
  <Override PartName="/xl/theme/themeOverride40.xml" ContentType="application/vnd.openxmlformats-officedocument.themeOverride+xml"/>
  <Override PartName="/xl/drawings/drawing75.xml" ContentType="application/vnd.openxmlformats-officedocument.drawingml.chartshapes+xml"/>
  <Override PartName="/xl/charts/chart92.xml" ContentType="application/vnd.openxmlformats-officedocument.drawingml.chart+xml"/>
  <Override PartName="/xl/theme/themeOverride41.xml" ContentType="application/vnd.openxmlformats-officedocument.themeOverride+xml"/>
  <Override PartName="/xl/drawings/drawing76.xml" ContentType="application/vnd.openxmlformats-officedocument.drawingml.chartshapes+xml"/>
  <Override PartName="/xl/charts/chart93.xml" ContentType="application/vnd.openxmlformats-officedocument.drawingml.chart+xml"/>
  <Override PartName="/xl/theme/themeOverride42.xml" ContentType="application/vnd.openxmlformats-officedocument.themeOverride+xml"/>
  <Override PartName="/xl/drawings/drawing77.xml" ContentType="application/vnd.openxmlformats-officedocument.drawingml.chartshapes+xml"/>
  <Override PartName="/xl/charts/chart94.xml" ContentType="application/vnd.openxmlformats-officedocument.drawingml.chart+xml"/>
  <Override PartName="/xl/theme/themeOverride43.xml" ContentType="application/vnd.openxmlformats-officedocument.themeOverride+xml"/>
  <Override PartName="/xl/drawings/drawing78.xml" ContentType="application/vnd.openxmlformats-officedocument.drawingml.chartshapes+xml"/>
  <Override PartName="/xl/drawings/drawing79.xml" ContentType="application/vnd.openxmlformats-officedocument.drawing+xml"/>
  <Override PartName="/xl/charts/chart95.xml" ContentType="application/vnd.openxmlformats-officedocument.drawingml.chart+xml"/>
  <Override PartName="/xl/drawings/drawing80.xml" ContentType="application/vnd.openxmlformats-officedocument.drawingml.chartshapes+xml"/>
  <Override PartName="/xl/charts/chart96.xml" ContentType="application/vnd.openxmlformats-officedocument.drawingml.chart+xml"/>
  <Override PartName="/xl/drawings/drawing81.xml" ContentType="application/vnd.openxmlformats-officedocument.drawingml.chartshapes+xml"/>
  <Override PartName="/xl/charts/chart97.xml" ContentType="application/vnd.openxmlformats-officedocument.drawingml.chart+xml"/>
  <Override PartName="/xl/drawings/drawing82.xml" ContentType="application/vnd.openxmlformats-officedocument.drawingml.chartshapes+xml"/>
  <Override PartName="/xl/charts/chart98.xml" ContentType="application/vnd.openxmlformats-officedocument.drawingml.chart+xml"/>
  <Override PartName="/xl/drawings/drawing83.xml" ContentType="application/vnd.openxmlformats-officedocument.drawingml.chartshapes+xml"/>
  <Override PartName="/xl/drawings/drawing84.xml" ContentType="application/vnd.openxmlformats-officedocument.drawing+xml"/>
  <Override PartName="/xl/charts/chart99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drawings/drawing85.xml" ContentType="application/vnd.openxmlformats-officedocument.drawingml.chartshapes+xml"/>
  <Override PartName="/xl/charts/chart100.xml" ContentType="application/vnd.openxmlformats-officedocument.drawingml.chart+xml"/>
  <Override PartName="/xl/drawings/drawing86.xml" ContentType="application/vnd.openxmlformats-officedocument.drawingml.chartshapes+xml"/>
  <Override PartName="/xl/charts/chart101.xml" ContentType="application/vnd.openxmlformats-officedocument.drawingml.chart+xml"/>
  <Override PartName="/xl/drawings/drawing87.xml" ContentType="application/vnd.openxmlformats-officedocument.drawingml.chartshapes+xml"/>
  <Override PartName="/xl/charts/chart102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drawings/drawing88.xml" ContentType="application/vnd.openxmlformats-officedocument.drawingml.chartshapes+xml"/>
  <Override PartName="/xl/charts/chart103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drawings/drawing89.xml" ContentType="application/vnd.openxmlformats-officedocument.drawingml.chartshapes+xml"/>
  <Override PartName="/xl/charts/chart104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drawings/drawing90.xml" ContentType="application/vnd.openxmlformats-officedocument.drawingml.chartshapes+xml"/>
  <Override PartName="/xl/drawings/drawing91.xml" ContentType="application/vnd.openxmlformats-officedocument.drawing+xml"/>
  <Override PartName="/xl/charts/chart105.xml" ContentType="application/vnd.openxmlformats-officedocument.drawingml.chart+xml"/>
  <Override PartName="/xl/theme/themeOverride44.xml" ContentType="application/vnd.openxmlformats-officedocument.themeOverride+xml"/>
  <Override PartName="/xl/drawings/drawing92.xml" ContentType="application/vnd.openxmlformats-officedocument.drawingml.chartshapes+xml"/>
  <Override PartName="/xl/charts/chart106.xml" ContentType="application/vnd.openxmlformats-officedocument.drawingml.chart+xml"/>
  <Override PartName="/xl/theme/themeOverride45.xml" ContentType="application/vnd.openxmlformats-officedocument.themeOverride+xml"/>
  <Override PartName="/xl/drawings/drawing93.xml" ContentType="application/vnd.openxmlformats-officedocument.drawingml.chartshapes+xml"/>
  <Override PartName="/xl/charts/chart107.xml" ContentType="application/vnd.openxmlformats-officedocument.drawingml.chart+xml"/>
  <Override PartName="/xl/theme/themeOverride46.xml" ContentType="application/vnd.openxmlformats-officedocument.themeOverride+xml"/>
  <Override PartName="/xl/drawings/drawing94.xml" ContentType="application/vnd.openxmlformats-officedocument.drawingml.chartshapes+xml"/>
  <Override PartName="/xl/charts/chart108.xml" ContentType="application/vnd.openxmlformats-officedocument.drawingml.chart+xml"/>
  <Override PartName="/xl/theme/themeOverride47.xml" ContentType="application/vnd.openxmlformats-officedocument.themeOverride+xml"/>
  <Override PartName="/xl/drawings/drawing95.xml" ContentType="application/vnd.openxmlformats-officedocument.drawingml.chartshapes+xml"/>
  <Override PartName="/xl/charts/chart109.xml" ContentType="application/vnd.openxmlformats-officedocument.drawingml.chart+xml"/>
  <Override PartName="/xl/theme/themeOverride48.xml" ContentType="application/vnd.openxmlformats-officedocument.themeOverride+xml"/>
  <Override PartName="/xl/drawings/drawing96.xml" ContentType="application/vnd.openxmlformats-officedocument.drawingml.chartshapes+xml"/>
  <Override PartName="/xl/charts/chart110.xml" ContentType="application/vnd.openxmlformats-officedocument.drawingml.chart+xml"/>
  <Override PartName="/xl/theme/themeOverride49.xml" ContentType="application/vnd.openxmlformats-officedocument.themeOverride+xml"/>
  <Override PartName="/xl/drawings/drawing97.xml" ContentType="application/vnd.openxmlformats-officedocument.drawingml.chartshapes+xml"/>
  <Override PartName="/xl/charts/chart111.xml" ContentType="application/vnd.openxmlformats-officedocument.drawingml.chart+xml"/>
  <Override PartName="/xl/theme/themeOverride50.xml" ContentType="application/vnd.openxmlformats-officedocument.themeOverride+xml"/>
  <Override PartName="/xl/drawings/drawing98.xml" ContentType="application/vnd.openxmlformats-officedocument.drawingml.chartshapes+xml"/>
  <Override PartName="/xl/charts/chart112.xml" ContentType="application/vnd.openxmlformats-officedocument.drawingml.chart+xml"/>
  <Override PartName="/xl/theme/themeOverride51.xml" ContentType="application/vnd.openxmlformats-officedocument.themeOverride+xml"/>
  <Override PartName="/xl/drawings/drawing99.xml" ContentType="application/vnd.openxmlformats-officedocument.drawingml.chartshapes+xml"/>
  <Override PartName="/xl/drawings/drawing100.xml" ContentType="application/vnd.openxmlformats-officedocument.drawing+xml"/>
  <Override PartName="/xl/charts/chart113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drawings/drawing101.xml" ContentType="application/vnd.openxmlformats-officedocument.drawingml.chartshapes+xml"/>
  <Override PartName="/xl/charts/chart114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drawings/drawing102.xml" ContentType="application/vnd.openxmlformats-officedocument.drawingml.chartshapes+xml"/>
  <Override PartName="/xl/charts/chart115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drawings/drawing103.xml" ContentType="application/vnd.openxmlformats-officedocument.drawingml.chartshapes+xml"/>
  <Override PartName="/xl/charts/chart116.xml" ContentType="application/vnd.openxmlformats-officedocument.drawingml.chart+xml"/>
  <Override PartName="/xl/charts/chart117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drawings/drawing104.xml" ContentType="application/vnd.openxmlformats-officedocument.drawingml.chartshapes+xml"/>
  <Override PartName="/xl/charts/chart118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drawings/drawing105.xml" ContentType="application/vnd.openxmlformats-officedocument.drawingml.chartshapes+xml"/>
  <Override PartName="/xl/charts/chart119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drawings/drawing106.xml" ContentType="application/vnd.openxmlformats-officedocument.drawingml.chartshapes+xml"/>
  <Override PartName="/xl/charts/chart120.xml" ContentType="application/vnd.openxmlformats-officedocument.drawingml.chart+xml"/>
  <Override PartName="/xl/charts/style53.xml" ContentType="application/vnd.ms-office.chartstyle+xml"/>
  <Override PartName="/xl/charts/colors53.xml" ContentType="application/vnd.ms-office.chartcolorstyle+xml"/>
  <Override PartName="/xl/drawings/drawing107.xml" ContentType="application/vnd.openxmlformats-officedocument.drawingml.chartshapes+xml"/>
  <Override PartName="/xl/charts/chart121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drawings/drawing108.xml" ContentType="application/vnd.openxmlformats-officedocument.drawingml.chartshapes+xml"/>
  <Override PartName="/xl/charts/chart122.xml" ContentType="application/vnd.openxmlformats-officedocument.drawingml.chart+xml"/>
  <Override PartName="/xl/drawings/drawing109.xml" ContentType="application/vnd.openxmlformats-officedocument.drawingml.chartshapes+xml"/>
  <Override PartName="/xl/charts/chart123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drawings/drawing110.xml" ContentType="application/vnd.openxmlformats-officedocument.drawingml.chartshapes+xml"/>
  <Override PartName="/xl/charts/chart124.xml" ContentType="application/vnd.openxmlformats-officedocument.drawingml.chart+xml"/>
  <Override PartName="/xl/charts/style56.xml" ContentType="application/vnd.ms-office.chartstyle+xml"/>
  <Override PartName="/xl/charts/colors56.xml" ContentType="application/vnd.ms-office.chartcolorstyle+xml"/>
  <Override PartName="/xl/drawings/drawing111.xml" ContentType="application/vnd.openxmlformats-officedocument.drawingml.chartshapes+xml"/>
  <Override PartName="/xl/charts/chart125.xml" ContentType="application/vnd.openxmlformats-officedocument.drawingml.chart+xml"/>
  <Override PartName="/xl/charts/style57.xml" ContentType="application/vnd.ms-office.chartstyle+xml"/>
  <Override PartName="/xl/charts/colors57.xml" ContentType="application/vnd.ms-office.chartcolorstyle+xml"/>
  <Override PartName="/xl/drawings/drawing112.xml" ContentType="application/vnd.openxmlformats-officedocument.drawing+xml"/>
  <Override PartName="/xl/charts/chart126.xml" ContentType="application/vnd.openxmlformats-officedocument.drawingml.chart+xml"/>
  <Override PartName="/xl/charts/style58.xml" ContentType="application/vnd.ms-office.chartstyle+xml"/>
  <Override PartName="/xl/charts/colors58.xml" ContentType="application/vnd.ms-office.chartcolorstyle+xml"/>
  <Override PartName="/xl/drawings/drawing113.xml" ContentType="application/vnd.openxmlformats-officedocument.drawingml.chartshapes+xml"/>
  <Override PartName="/xl/charts/chart127.xml" ContentType="application/vnd.openxmlformats-officedocument.drawingml.chart+xml"/>
  <Override PartName="/xl/charts/style59.xml" ContentType="application/vnd.ms-office.chartstyle+xml"/>
  <Override PartName="/xl/charts/colors59.xml" ContentType="application/vnd.ms-office.chartcolorstyle+xml"/>
  <Override PartName="/xl/drawings/drawing114.xml" ContentType="application/vnd.openxmlformats-officedocument.drawingml.chartshapes+xml"/>
  <Override PartName="/xl/charts/chart128.xml" ContentType="application/vnd.openxmlformats-officedocument.drawingml.chart+xml"/>
  <Override PartName="/xl/charts/style60.xml" ContentType="application/vnd.ms-office.chartstyle+xml"/>
  <Override PartName="/xl/charts/colors60.xml" ContentType="application/vnd.ms-office.chartcolorstyle+xml"/>
  <Override PartName="/xl/drawings/drawing115.xml" ContentType="application/vnd.openxmlformats-officedocument.drawingml.chartshapes+xml"/>
  <Override PartName="/xl/charts/chart129.xml" ContentType="application/vnd.openxmlformats-officedocument.drawingml.chart+xml"/>
  <Override PartName="/xl/charts/style61.xml" ContentType="application/vnd.ms-office.chartstyle+xml"/>
  <Override PartName="/xl/charts/colors61.xml" ContentType="application/vnd.ms-office.chartcolorstyle+xml"/>
  <Override PartName="/xl/drawings/drawing116.xml" ContentType="application/vnd.openxmlformats-officedocument.drawingml.chartshapes+xml"/>
  <Override PartName="/xl/drawings/drawing117.xml" ContentType="application/vnd.openxmlformats-officedocument.drawing+xml"/>
  <Override PartName="/xl/charts/chart130.xml" ContentType="application/vnd.openxmlformats-officedocument.drawingml.chart+xml"/>
  <Override PartName="/xl/charts/style62.xml" ContentType="application/vnd.ms-office.chartstyle+xml"/>
  <Override PartName="/xl/charts/colors62.xml" ContentType="application/vnd.ms-office.chartcolorstyle+xml"/>
  <Override PartName="/xl/drawings/drawing118.xml" ContentType="application/vnd.openxmlformats-officedocument.drawingml.chartshapes+xml"/>
  <Override PartName="/xl/charts/chart131.xml" ContentType="application/vnd.openxmlformats-officedocument.drawingml.chart+xml"/>
  <Override PartName="/xl/charts/style63.xml" ContentType="application/vnd.ms-office.chartstyle+xml"/>
  <Override PartName="/xl/charts/colors63.xml" ContentType="application/vnd.ms-office.chartcolorstyle+xml"/>
  <Override PartName="/xl/drawings/drawing119.xml" ContentType="application/vnd.openxmlformats-officedocument.drawingml.chartshapes+xml"/>
  <Override PartName="/xl/drawings/drawing120.xml" ContentType="application/vnd.openxmlformats-officedocument.drawing+xml"/>
  <Override PartName="/xl/charts/chart132.xml" ContentType="application/vnd.openxmlformats-officedocument.drawingml.chart+xml"/>
  <Override PartName="/xl/charts/style64.xml" ContentType="application/vnd.ms-office.chartstyle+xml"/>
  <Override PartName="/xl/charts/colors64.xml" ContentType="application/vnd.ms-office.chartcolorstyle+xml"/>
  <Override PartName="/xl/drawings/drawing121.xml" ContentType="application/vnd.openxmlformats-officedocument.drawingml.chartshapes+xml"/>
  <Override PartName="/xl/charts/chart133.xml" ContentType="application/vnd.openxmlformats-officedocument.drawingml.chart+xml"/>
  <Override PartName="/xl/charts/style65.xml" ContentType="application/vnd.ms-office.chartstyle+xml"/>
  <Override PartName="/xl/charts/colors65.xml" ContentType="application/vnd.ms-office.chartcolorstyle+xml"/>
  <Override PartName="/xl/drawings/drawing122.xml" ContentType="application/vnd.openxmlformats-officedocument.drawingml.chartshapes+xml"/>
  <Override PartName="/xl/drawings/drawing123.xml" ContentType="application/vnd.openxmlformats-officedocument.drawing+xml"/>
  <Override PartName="/xl/charts/chart134.xml" ContentType="application/vnd.openxmlformats-officedocument.drawingml.chart+xml"/>
  <Override PartName="/xl/charts/style66.xml" ContentType="application/vnd.ms-office.chartstyle+xml"/>
  <Override PartName="/xl/charts/colors66.xml" ContentType="application/vnd.ms-office.chartcolorstyle+xml"/>
  <Override PartName="/xl/charts/chart135.xml" ContentType="application/vnd.openxmlformats-officedocument.drawingml.chart+xml"/>
  <Override PartName="/xl/charts/style67.xml" ContentType="application/vnd.ms-office.chartstyle+xml"/>
  <Override PartName="/xl/charts/colors67.xml" ContentType="application/vnd.ms-office.chartcolorstyle+xml"/>
  <Override PartName="/xl/drawings/drawing124.xml" ContentType="application/vnd.openxmlformats-officedocument.drawing+xml"/>
  <Override PartName="/xl/charts/chart136.xml" ContentType="application/vnd.openxmlformats-officedocument.drawingml.chart+xml"/>
  <Override PartName="/xl/charts/style68.xml" ContentType="application/vnd.ms-office.chartstyle+xml"/>
  <Override PartName="/xl/charts/colors68.xml" ContentType="application/vnd.ms-office.chartcolorstyle+xml"/>
  <Override PartName="/xl/drawings/drawing125.xml" ContentType="application/vnd.openxmlformats-officedocument.drawingml.chartshapes+xml"/>
  <Override PartName="/xl/charts/chart137.xml" ContentType="application/vnd.openxmlformats-officedocument.drawingml.chart+xml"/>
  <Override PartName="/xl/charts/style69.xml" ContentType="application/vnd.ms-office.chartstyle+xml"/>
  <Override PartName="/xl/charts/colors69.xml" ContentType="application/vnd.ms-office.chartcolorstyle+xml"/>
  <Override PartName="/xl/drawings/drawing126.xml" ContentType="application/vnd.openxmlformats-officedocument.drawingml.chartshapes+xml"/>
  <Override PartName="/xl/charts/chart138.xml" ContentType="application/vnd.openxmlformats-officedocument.drawingml.chart+xml"/>
  <Override PartName="/xl/charts/style70.xml" ContentType="application/vnd.ms-office.chartstyle+xml"/>
  <Override PartName="/xl/charts/colors70.xml" ContentType="application/vnd.ms-office.chartcolorstyle+xml"/>
  <Override PartName="/xl/drawings/drawing127.xml" ContentType="application/vnd.openxmlformats-officedocument.drawingml.chartshapes+xml"/>
  <Override PartName="/xl/drawings/drawing128.xml" ContentType="application/vnd.openxmlformats-officedocument.drawing+xml"/>
  <Override PartName="/xl/charts/chart139.xml" ContentType="application/vnd.openxmlformats-officedocument.drawingml.chart+xml"/>
  <Override PartName="/xl/charts/style71.xml" ContentType="application/vnd.ms-office.chartstyle+xml"/>
  <Override PartName="/xl/charts/colors71.xml" ContentType="application/vnd.ms-office.chartcolorstyle+xml"/>
  <Override PartName="/xl/drawings/drawing129.xml" ContentType="application/vnd.openxmlformats-officedocument.drawingml.chartshapes+xml"/>
  <Override PartName="/xl/charts/chart140.xml" ContentType="application/vnd.openxmlformats-officedocument.drawingml.chart+xml"/>
  <Override PartName="/xl/charts/style72.xml" ContentType="application/vnd.ms-office.chartstyle+xml"/>
  <Override PartName="/xl/charts/colors72.xml" ContentType="application/vnd.ms-office.chartcolorstyle+xml"/>
  <Override PartName="/xl/drawings/drawing130.xml" ContentType="application/vnd.openxmlformats-officedocument.drawing+xml"/>
  <Override PartName="/xl/charts/chart141.xml" ContentType="application/vnd.openxmlformats-officedocument.drawingml.chart+xml"/>
  <Override PartName="/xl/charts/chart142.xml" ContentType="application/vnd.openxmlformats-officedocument.drawingml.chart+xml"/>
  <Override PartName="/xl/charts/chart143.xml" ContentType="application/vnd.openxmlformats-officedocument.drawingml.chart+xml"/>
  <Override PartName="/xl/charts/chart144.xml" ContentType="application/vnd.openxmlformats-officedocument.drawingml.chart+xml"/>
  <Override PartName="/xl/charts/chart145.xml" ContentType="application/vnd.openxmlformats-officedocument.drawingml.chart+xml"/>
  <Override PartName="/xl/charts/style73.xml" ContentType="application/vnd.ms-office.chartstyle+xml"/>
  <Override PartName="/xl/charts/colors73.xml" ContentType="application/vnd.ms-office.chartcolorstyle+xml"/>
  <Override PartName="/xl/drawings/drawing131.xml" ContentType="application/vnd.openxmlformats-officedocument.drawingml.chartshapes+xml"/>
  <Override PartName="/xl/drawings/drawing132.xml" ContentType="application/vnd.openxmlformats-officedocument.drawing+xml"/>
  <Override PartName="/xl/comments2.xml" ContentType="application/vnd.openxmlformats-officedocument.spreadsheetml.comments+xml"/>
  <Override PartName="/xl/charts/chart146.xml" ContentType="application/vnd.openxmlformats-officedocument.drawingml.chart+xml"/>
  <Override PartName="/xl/drawings/drawing133.xml" ContentType="application/vnd.openxmlformats-officedocument.drawingml.chartshapes+xml"/>
  <Override PartName="/xl/charts/chart147.xml" ContentType="application/vnd.openxmlformats-officedocument.drawingml.chart+xml"/>
  <Override PartName="/xl/drawings/drawing134.xml" ContentType="application/vnd.openxmlformats-officedocument.drawingml.chartshapes+xml"/>
  <Override PartName="/xl/drawings/drawing135.xml" ContentType="application/vnd.openxmlformats-officedocument.drawing+xml"/>
  <Override PartName="/xl/charts/chart148.xml" ContentType="application/vnd.openxmlformats-officedocument.drawingml.chart+xml"/>
  <Override PartName="/xl/charts/style74.xml" ContentType="application/vnd.ms-office.chartstyle+xml"/>
  <Override PartName="/xl/charts/colors74.xml" ContentType="application/vnd.ms-office.chartcolorstyle+xml"/>
  <Override PartName="/xl/charts/chart149.xml" ContentType="application/vnd.openxmlformats-officedocument.drawingml.chart+xml"/>
  <Override PartName="/xl/charts/style75.xml" ContentType="application/vnd.ms-office.chartstyle+xml"/>
  <Override PartName="/xl/charts/colors75.xml" ContentType="application/vnd.ms-office.chartcolorstyle+xml"/>
  <Override PartName="/xl/drawings/drawing136.xml" ContentType="application/vnd.openxmlformats-officedocument.drawing+xml"/>
  <Override PartName="/xl/charts/chart150.xml" ContentType="application/vnd.openxmlformats-officedocument.drawingml.chart+xml"/>
  <Override PartName="/xl/charts/style76.xml" ContentType="application/vnd.ms-office.chartstyle+xml"/>
  <Override PartName="/xl/charts/colors76.xml" ContentType="application/vnd.ms-office.chartcolorstyle+xml"/>
  <Override PartName="/xl/drawings/drawing137.xml" ContentType="application/vnd.openxmlformats-officedocument.drawing+xml"/>
  <Override PartName="/xl/charts/chart151.xml" ContentType="application/vnd.openxmlformats-officedocument.drawingml.chart+xml"/>
  <Override PartName="/xl/charts/style77.xml" ContentType="application/vnd.ms-office.chartstyle+xml"/>
  <Override PartName="/xl/charts/colors77.xml" ContentType="application/vnd.ms-office.chartcolorstyle+xml"/>
  <Override PartName="/xl/drawings/drawing138.xml" ContentType="application/vnd.openxmlformats-officedocument.drawingml.chartshapes+xml"/>
  <Override PartName="/xl/charts/chart152.xml" ContentType="application/vnd.openxmlformats-officedocument.drawingml.chart+xml"/>
  <Override PartName="/xl/charts/style78.xml" ContentType="application/vnd.ms-office.chartstyle+xml"/>
  <Override PartName="/xl/charts/colors78.xml" ContentType="application/vnd.ms-office.chartcolorstyle+xml"/>
  <Override PartName="/xl/drawings/drawing139.xml" ContentType="application/vnd.openxmlformats-officedocument.drawingml.chartshapes+xml"/>
  <Override PartName="/xl/drawings/drawing140.xml" ContentType="application/vnd.openxmlformats-officedocument.drawing+xml"/>
  <Override PartName="/xl/charts/chart153.xml" ContentType="application/vnd.openxmlformats-officedocument.drawingml.chart+xml"/>
  <Override PartName="/xl/charts/style79.xml" ContentType="application/vnd.ms-office.chartstyle+xml"/>
  <Override PartName="/xl/charts/colors79.xml" ContentType="application/vnd.ms-office.chartcolorstyle+xml"/>
  <Override PartName="/xl/charts/chart154.xml" ContentType="application/vnd.openxmlformats-officedocument.drawingml.chart+xml"/>
  <Override PartName="/xl/charts/style80.xml" ContentType="application/vnd.ms-office.chartstyle+xml"/>
  <Override PartName="/xl/charts/colors80.xml" ContentType="application/vnd.ms-office.chartcolorstyle+xml"/>
  <Override PartName="/xl/drawings/drawing141.xml" ContentType="application/vnd.openxmlformats-officedocument.drawingml.chartshapes+xml"/>
  <Override PartName="/xl/charts/chart155.xml" ContentType="application/vnd.openxmlformats-officedocument.drawingml.chart+xml"/>
  <Override PartName="/xl/charts/style81.xml" ContentType="application/vnd.ms-office.chartstyle+xml"/>
  <Override PartName="/xl/charts/colors81.xml" ContentType="application/vnd.ms-office.chartcolorstyle+xml"/>
  <Override PartName="/xl/charts/chart156.xml" ContentType="application/vnd.openxmlformats-officedocument.drawingml.chart+xml"/>
  <Override PartName="/xl/charts/style82.xml" ContentType="application/vnd.ms-office.chartstyle+xml"/>
  <Override PartName="/xl/charts/colors82.xml" ContentType="application/vnd.ms-office.chartcolorstyle+xml"/>
  <Override PartName="/xl/charts/chart157.xml" ContentType="application/vnd.openxmlformats-officedocument.drawingml.chart+xml"/>
  <Override PartName="/xl/charts/style83.xml" ContentType="application/vnd.ms-office.chartstyle+xml"/>
  <Override PartName="/xl/charts/colors83.xml" ContentType="application/vnd.ms-office.chartcolorstyle+xml"/>
  <Override PartName="/xl/drawings/drawing142.xml" ContentType="application/vnd.openxmlformats-officedocument.drawingml.chartshapes+xml"/>
  <Override PartName="/xl/charts/chart158.xml" ContentType="application/vnd.openxmlformats-officedocument.drawingml.chart+xml"/>
  <Override PartName="/xl/charts/style84.xml" ContentType="application/vnd.ms-office.chartstyle+xml"/>
  <Override PartName="/xl/charts/colors84.xml" ContentType="application/vnd.ms-office.chartcolorstyle+xml"/>
  <Override PartName="/xl/drawings/drawing143.xml" ContentType="application/vnd.openxmlformats-officedocument.drawingml.chartshapes+xml"/>
  <Override PartName="/xl/charts/chart159.xml" ContentType="application/vnd.openxmlformats-officedocument.drawingml.chart+xml"/>
  <Override PartName="/xl/charts/style85.xml" ContentType="application/vnd.ms-office.chartstyle+xml"/>
  <Override PartName="/xl/charts/colors85.xml" ContentType="application/vnd.ms-office.chartcolorstyle+xml"/>
  <Override PartName="/xl/drawings/drawing144.xml" ContentType="application/vnd.openxmlformats-officedocument.drawingml.chartshapes+xml"/>
  <Override PartName="/xl/charts/chart160.xml" ContentType="application/vnd.openxmlformats-officedocument.drawingml.chart+xml"/>
  <Override PartName="/xl/charts/style86.xml" ContentType="application/vnd.ms-office.chartstyle+xml"/>
  <Override PartName="/xl/charts/colors86.xml" ContentType="application/vnd.ms-office.chartcolorstyle+xml"/>
  <Override PartName="/xl/charts/chart161.xml" ContentType="application/vnd.openxmlformats-officedocument.drawingml.chart+xml"/>
  <Override PartName="/xl/charts/style87.xml" ContentType="application/vnd.ms-office.chartstyle+xml"/>
  <Override PartName="/xl/charts/colors87.xml" ContentType="application/vnd.ms-office.chartcolorstyle+xml"/>
  <Override PartName="/xl/charts/chart162.xml" ContentType="application/vnd.openxmlformats-officedocument.drawingml.chart+xml"/>
  <Override PartName="/xl/charts/style88.xml" ContentType="application/vnd.ms-office.chartstyle+xml"/>
  <Override PartName="/xl/charts/colors88.xml" ContentType="application/vnd.ms-office.chartcolorstyle+xml"/>
  <Override PartName="/xl/charts/chart163.xml" ContentType="application/vnd.openxmlformats-officedocument.drawingml.chart+xml"/>
  <Override PartName="/xl/charts/style89.xml" ContentType="application/vnd.ms-office.chartstyle+xml"/>
  <Override PartName="/xl/charts/colors89.xml" ContentType="application/vnd.ms-office.chartcolorstyle+xml"/>
  <Override PartName="/xl/drawings/drawing14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charts/chartEx1.xml" ContentType="application/vnd.ms-office.chartex+xml"/>
  <Override PartName="/xl/charts/chartEx2.xml" ContentType="application/vnd.ms-office.chartex+xml"/>
  <Override PartName="/xl/charts/chartEx3.xml" ContentType="application/vnd.ms-office.chartex+xml"/>
  <Override PartName="/xl/charts/chartEx4.xml" ContentType="application/vnd.ms-office.chartex+xml"/>
  <Override PartName="/xl/charts/colors710.xml" ContentType="application/vnd.ms-office.chartcolorstyle+xml"/>
  <Override PartName="/xl/charts/style710.xml" ContentType="application/vnd.ms-office.chartstyle+xml"/>
  <Override PartName="/xl/charts/colors730.xml" ContentType="application/vnd.ms-office.chartcolorstyle+xml"/>
  <Override PartName="/xl/charts/style730.xml" ContentType="application/vnd.ms-office.chartstyle+xml"/>
  <Override PartName="/xl/charts/colors790.xml" ContentType="application/vnd.ms-office.chartcolorstyle+xml"/>
  <Override PartName="/xl/charts/style790.xml" ContentType="application/vnd.ms-office.chartstyle+xml"/>
  <Override PartName="/xl/charts/colors820.xml" ContentType="application/vnd.ms-office.chartcolorstyle+xml"/>
  <Override PartName="/xl/charts/style820.xml" ContentType="application/vnd.ms-office.chartstyl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ЭтаКнига"/>
  <mc:AlternateContent xmlns:mc="http://schemas.openxmlformats.org/markup-compatibility/2006">
    <mc:Choice Requires="x15">
      <x15ac:absPath xmlns:x15ac="http://schemas.microsoft.com/office/spreadsheetml/2010/11/ac" url="F:\Новая папка\"/>
    </mc:Choice>
  </mc:AlternateContent>
  <bookViews>
    <workbookView xWindow="0" yWindow="0" windowWidth="28800" windowHeight="12435" tabRatio="881"/>
  </bookViews>
  <sheets>
    <sheet name="Содержание" sheetId="50" r:id="rId1"/>
    <sheet name="Инструкции" sheetId="52" r:id="rId2"/>
    <sheet name="Схемы" sheetId="51" r:id="rId3"/>
    <sheet name="Навигация" sheetId="45" r:id="rId4"/>
    <sheet name="Ш1" sheetId="16" r:id="rId5"/>
    <sheet name="Ш2" sheetId="18" r:id="rId6"/>
    <sheet name="Ш3" sheetId="19" r:id="rId7"/>
    <sheet name="Ш4" sheetId="20" r:id="rId8"/>
    <sheet name="Ш5" sheetId="22" r:id="rId9"/>
    <sheet name="Ш6" sheetId="1" r:id="rId10"/>
    <sheet name="Ш7" sheetId="73" r:id="rId11"/>
    <sheet name="Ш8" sheetId="84" r:id="rId12"/>
    <sheet name="Ш9" sheetId="79" r:id="rId13"/>
    <sheet name="Ш10" sheetId="30" r:id="rId14"/>
    <sheet name="Ш11" sheetId="29" r:id="rId15"/>
    <sheet name="Ш12" sheetId="28" r:id="rId16"/>
    <sheet name="Ш13" sheetId="75" r:id="rId17"/>
    <sheet name="Ш14" sheetId="23" r:id="rId18"/>
    <sheet name="Ш15" sheetId="33" r:id="rId19"/>
    <sheet name="Ш16" sheetId="25" r:id="rId20"/>
    <sheet name="Ш17" sheetId="21" r:id="rId21"/>
    <sheet name="Ш18" sheetId="24" r:id="rId22"/>
    <sheet name="Ш19" sheetId="35" r:id="rId23"/>
    <sheet name="Ш20" sheetId="85" r:id="rId24"/>
    <sheet name="Ш21" sheetId="70" r:id="rId25"/>
    <sheet name="Ш22" sheetId="72" r:id="rId26"/>
    <sheet name="Ш23" sheetId="86" r:id="rId27"/>
    <sheet name="Б1 Воронка" sheetId="67" r:id="rId28"/>
    <sheet name="Б2 Пирамида" sheetId="44" r:id="rId29"/>
    <sheet name="Б3 ЦА" sheetId="15" r:id="rId30"/>
    <sheet name="Б4 Ганта" sheetId="55" r:id="rId31"/>
    <sheet name="Б5 Timeline" sheetId="83" r:id="rId32"/>
    <sheet name="Б6 Водопад" sheetId="74" r:id="rId33"/>
    <sheet name="Б7 KPI" sheetId="64" r:id="rId34"/>
    <sheet name="Ссылки" sheetId="65" r:id="rId35"/>
  </sheets>
  <externalReferences>
    <externalReference r:id="rId36"/>
  </externalReferences>
  <definedNames>
    <definedName name="_xlchart.v2.0" hidden="1">'Б1 Воронка'!$A$7:$A$11</definedName>
    <definedName name="_xlchart.v2.1" hidden="1">'Б1 Воронка'!$B$6</definedName>
    <definedName name="_xlchart.v2.2" hidden="1">'Б1 Воронка'!$B$7:$B$11</definedName>
    <definedName name="_xlchart.v2.3" hidden="1">'Б1 Воронка'!$A$7:$A$11</definedName>
    <definedName name="_xlchart.v2.4" hidden="1">'Б1 Воронка'!$B$6</definedName>
    <definedName name="_xlchart.v2.5" hidden="1">'Б1 Воронка'!$B$7:$B$11</definedName>
    <definedName name="_xlchart.v5.10" hidden="1">'Б6 Водопад'!$B$8</definedName>
    <definedName name="_xlchart.v5.11" hidden="1">'Б6 Водопад'!$B$9:$B$14</definedName>
    <definedName name="_xlchart.v5.6" hidden="1">'Б6 Водопад'!$A$30:$A$44</definedName>
    <definedName name="_xlchart.v5.7" hidden="1">'Б6 Водопад'!$B$29</definedName>
    <definedName name="_xlchart.v5.8" hidden="1">'Б6 Водопад'!$B$30:$B$44</definedName>
    <definedName name="_xlchart.v5.9" hidden="1">'Б6 Водопад'!$A$9:$A$14</definedName>
    <definedName name="_xlnm._FilterDatabase" localSheetId="23" hidden="1">Ш20!#REF!</definedName>
    <definedName name="_xlnm._FilterDatabase" localSheetId="25" hidden="1">Ш22!#REF!</definedName>
    <definedName name="_xlnm._FilterDatabase" localSheetId="10" hidden="1">Ш7!#REF!</definedName>
    <definedName name="Список_проектов" localSheetId="32">[1]Соцдем!#REF!</definedName>
    <definedName name="Список_проектов" localSheetId="33">[1]Соцдем!#REF!</definedName>
    <definedName name="Список_проектов" localSheetId="3">[1]Соцдем!#REF!</definedName>
    <definedName name="Список_проектов" localSheetId="16">[1]Соцдем!#REF!</definedName>
    <definedName name="Список_проектов" localSheetId="23">[1]Соцдем!#REF!</definedName>
    <definedName name="Список_проектов" localSheetId="24">[1]Соцдем!#REF!</definedName>
    <definedName name="Список_проектов" localSheetId="25">[1]Соцдем!#REF!</definedName>
    <definedName name="Список_проектов" localSheetId="10">[1]Соцдем!#REF!</definedName>
    <definedName name="Список_проектов">[1]Соцдем!#REF!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45" i="86" l="1"/>
  <c r="E46" i="86"/>
  <c r="E47" i="86"/>
  <c r="E48" i="86"/>
  <c r="E49" i="86"/>
  <c r="E50" i="86"/>
  <c r="E51" i="86"/>
  <c r="E44" i="86"/>
  <c r="D47" i="86"/>
  <c r="D48" i="86"/>
  <c r="D49" i="86"/>
  <c r="D50" i="86"/>
  <c r="D51" i="86"/>
  <c r="D46" i="86"/>
  <c r="D45" i="86"/>
  <c r="D44" i="86"/>
  <c r="F13" i="55"/>
  <c r="C6" i="21"/>
  <c r="D6" i="21"/>
  <c r="C15" i="1"/>
  <c r="A15" i="19"/>
  <c r="B50" i="50"/>
  <c r="B49" i="50"/>
  <c r="B45" i="50"/>
  <c r="B39" i="50"/>
  <c r="B38" i="50"/>
  <c r="B37" i="50"/>
  <c r="B36" i="50"/>
  <c r="B30" i="50"/>
  <c r="B29" i="50"/>
  <c r="B26" i="50"/>
  <c r="B25" i="50"/>
  <c r="B24" i="50"/>
  <c r="B23" i="50"/>
  <c r="C19" i="45"/>
  <c r="C45" i="45"/>
  <c r="C51" i="45"/>
  <c r="E13" i="86"/>
  <c r="D13" i="86"/>
  <c r="E12" i="86"/>
  <c r="D12" i="86"/>
  <c r="E11" i="86"/>
  <c r="D11" i="86"/>
  <c r="E10" i="86"/>
  <c r="D10" i="86"/>
  <c r="E9" i="86"/>
  <c r="D9" i="86"/>
  <c r="E8" i="86"/>
  <c r="D8" i="86"/>
  <c r="M13" i="84"/>
  <c r="L13" i="84"/>
  <c r="K13" i="84"/>
  <c r="J13" i="84"/>
  <c r="I13" i="84"/>
  <c r="H13" i="84"/>
  <c r="G13" i="84"/>
  <c r="F13" i="84"/>
  <c r="E13" i="84"/>
  <c r="D13" i="84"/>
  <c r="C13" i="84"/>
  <c r="B13" i="84"/>
  <c r="G11" i="86" l="1"/>
  <c r="G8" i="86"/>
  <c r="F8" i="86"/>
  <c r="F9" i="86"/>
  <c r="G13" i="86"/>
  <c r="F13" i="86"/>
  <c r="F10" i="86"/>
  <c r="F12" i="86"/>
  <c r="G12" i="86"/>
  <c r="G10" i="86"/>
  <c r="F11" i="86"/>
  <c r="G9" i="86"/>
  <c r="C68" i="45" l="1"/>
  <c r="C65" i="45"/>
  <c r="C63" i="45"/>
  <c r="C57" i="45"/>
  <c r="C55" i="45"/>
  <c r="C49" i="45"/>
  <c r="C47" i="45"/>
  <c r="C29" i="45"/>
  <c r="C21" i="45"/>
  <c r="C17" i="45"/>
  <c r="B122" i="64"/>
  <c r="B121" i="64" s="1"/>
  <c r="B116" i="64"/>
  <c r="B115" i="64" s="1"/>
  <c r="B110" i="64"/>
  <c r="B109" i="64" s="1"/>
  <c r="D15" i="83" l="1"/>
  <c r="D14" i="83"/>
  <c r="E14" i="83" s="1"/>
  <c r="F14" i="83" s="1"/>
  <c r="D13" i="83"/>
  <c r="E13" i="83" s="1"/>
  <c r="F13" i="83" s="1"/>
  <c r="D12" i="83"/>
  <c r="E12" i="83" s="1"/>
  <c r="F12" i="83" s="1"/>
  <c r="D11" i="83"/>
  <c r="E11" i="83" s="1"/>
  <c r="D10" i="83"/>
  <c r="E10" i="83" s="1"/>
  <c r="F10" i="83" s="1"/>
  <c r="D9" i="83"/>
  <c r="E9" i="83" s="1"/>
  <c r="F9" i="83" s="1"/>
  <c r="D8" i="83"/>
  <c r="E8" i="83" s="1"/>
  <c r="D7" i="83"/>
  <c r="E7" i="83" s="1"/>
  <c r="F7" i="83" s="1"/>
  <c r="D6" i="83"/>
  <c r="E6" i="83" s="1"/>
  <c r="F6" i="83" s="1"/>
  <c r="F81" i="74" l="1"/>
  <c r="G56" i="74" l="1"/>
  <c r="G55" i="74"/>
  <c r="G54" i="74"/>
  <c r="G57" i="74"/>
  <c r="B58" i="74"/>
  <c r="G58" i="74" s="1"/>
  <c r="G80" i="74"/>
  <c r="G81" i="74"/>
  <c r="G82" i="74"/>
  <c r="G83" i="74"/>
  <c r="G84" i="74"/>
  <c r="G85" i="74"/>
  <c r="G86" i="74"/>
  <c r="G87" i="74"/>
  <c r="G88" i="74"/>
  <c r="G89" i="74"/>
  <c r="G90" i="74"/>
  <c r="G91" i="74"/>
  <c r="G92" i="74"/>
  <c r="G79" i="74"/>
  <c r="G78" i="74"/>
  <c r="H20" i="79"/>
  <c r="H22" i="79"/>
  <c r="H18" i="79"/>
  <c r="H8" i="79"/>
  <c r="H10" i="79"/>
  <c r="H12" i="79"/>
  <c r="H14" i="79"/>
  <c r="H16" i="79"/>
  <c r="H6" i="79"/>
  <c r="B66" i="64"/>
  <c r="B65" i="64" s="1"/>
  <c r="B60" i="64"/>
  <c r="B59" i="64" s="1"/>
  <c r="B54" i="64"/>
  <c r="B53" i="64" s="1"/>
  <c r="B98" i="64"/>
  <c r="B97" i="64" s="1"/>
  <c r="B80" i="64"/>
  <c r="C9" i="75"/>
  <c r="D9" i="75" s="1"/>
  <c r="C10" i="75"/>
  <c r="D10" i="75" s="1"/>
  <c r="C11" i="75"/>
  <c r="D11" i="75" s="1"/>
  <c r="C12" i="75"/>
  <c r="D12" i="75" s="1"/>
  <c r="C13" i="75"/>
  <c r="D13" i="75" s="1"/>
  <c r="C14" i="75"/>
  <c r="D14" i="75" s="1"/>
  <c r="C15" i="75"/>
  <c r="D15" i="75" s="1"/>
  <c r="C16" i="75"/>
  <c r="D16" i="75" s="1"/>
  <c r="C17" i="75"/>
  <c r="D17" i="75" s="1"/>
  <c r="C8" i="75"/>
  <c r="D8" i="75" s="1"/>
  <c r="G53" i="74"/>
  <c r="E54" i="74"/>
  <c r="E55" i="74"/>
  <c r="E56" i="74"/>
  <c r="E57" i="74"/>
  <c r="E53" i="74"/>
  <c r="D54" i="74"/>
  <c r="D55" i="74"/>
  <c r="D56" i="74"/>
  <c r="D57" i="74"/>
  <c r="D53" i="74"/>
  <c r="B14" i="74"/>
  <c r="E79" i="74"/>
  <c r="E80" i="74"/>
  <c r="E82" i="74"/>
  <c r="E83" i="74"/>
  <c r="E84" i="74"/>
  <c r="E85" i="74"/>
  <c r="E86" i="74"/>
  <c r="E87" i="74"/>
  <c r="E88" i="74"/>
  <c r="E90" i="74"/>
  <c r="E78" i="74"/>
  <c r="D79" i="74"/>
  <c r="D80" i="74"/>
  <c r="D82" i="74"/>
  <c r="D83" i="74"/>
  <c r="D84" i="74"/>
  <c r="D85" i="74"/>
  <c r="D86" i="74"/>
  <c r="D87" i="74"/>
  <c r="D88" i="74"/>
  <c r="D90" i="74"/>
  <c r="D78" i="74"/>
  <c r="B33" i="74"/>
  <c r="B41" i="74" s="1"/>
  <c r="F89" i="74"/>
  <c r="D91" i="74"/>
  <c r="E91" i="74"/>
  <c r="F92" i="74"/>
  <c r="B79" i="64"/>
  <c r="B78" i="64"/>
  <c r="B26" i="64"/>
  <c r="B27" i="64" s="1"/>
  <c r="D65" i="67"/>
  <c r="C65" i="67"/>
  <c r="D64" i="67"/>
  <c r="C64" i="67"/>
  <c r="D63" i="67"/>
  <c r="C63" i="67"/>
  <c r="D62" i="67"/>
  <c r="C62" i="67"/>
  <c r="D61" i="67"/>
  <c r="C61" i="67"/>
  <c r="B12" i="16"/>
  <c r="I11" i="67"/>
  <c r="E11" i="70"/>
  <c r="D11" i="70"/>
  <c r="C11" i="70"/>
  <c r="B11" i="70"/>
  <c r="I12" i="67"/>
  <c r="I10" i="67"/>
  <c r="I9" i="67"/>
  <c r="I8" i="67"/>
  <c r="I7" i="67"/>
  <c r="B13" i="35"/>
  <c r="B12" i="35"/>
  <c r="B11" i="35"/>
  <c r="M13" i="35"/>
  <c r="M12" i="35"/>
  <c r="M11" i="35"/>
  <c r="L13" i="35"/>
  <c r="K13" i="35"/>
  <c r="J13" i="35"/>
  <c r="I13" i="35"/>
  <c r="H13" i="35"/>
  <c r="G13" i="35"/>
  <c r="F13" i="35"/>
  <c r="E13" i="35"/>
  <c r="D13" i="35"/>
  <c r="C13" i="35"/>
  <c r="D12" i="35"/>
  <c r="D11" i="35"/>
  <c r="C12" i="35"/>
  <c r="C11" i="35"/>
  <c r="L12" i="35"/>
  <c r="K12" i="35"/>
  <c r="J12" i="35"/>
  <c r="I12" i="35"/>
  <c r="H12" i="35"/>
  <c r="G12" i="35"/>
  <c r="F12" i="35"/>
  <c r="E12" i="35"/>
  <c r="L11" i="35"/>
  <c r="K11" i="35"/>
  <c r="J11" i="35"/>
  <c r="I11" i="35"/>
  <c r="H11" i="35"/>
  <c r="G11" i="35"/>
  <c r="F11" i="35"/>
  <c r="E11" i="35"/>
  <c r="E7" i="28"/>
  <c r="D7" i="28"/>
  <c r="E7" i="29"/>
  <c r="D7" i="29"/>
  <c r="E7" i="30"/>
  <c r="D7" i="30"/>
  <c r="K15" i="19"/>
  <c r="B17" i="64"/>
  <c r="B19" i="64" s="1"/>
  <c r="B13" i="64"/>
  <c r="B12" i="64"/>
  <c r="B11" i="64"/>
  <c r="A5" i="15"/>
  <c r="J4" i="15" s="1"/>
  <c r="F10" i="44"/>
  <c r="F11" i="44"/>
  <c r="F12" i="44"/>
  <c r="F13" i="44"/>
  <c r="F14" i="44"/>
  <c r="F15" i="44"/>
  <c r="F16" i="44"/>
  <c r="F17" i="44"/>
  <c r="F18" i="44"/>
  <c r="F19" i="44"/>
  <c r="F20" i="44"/>
  <c r="F21" i="44"/>
  <c r="F22" i="44"/>
  <c r="F23" i="44"/>
  <c r="F24" i="44"/>
  <c r="F25" i="44"/>
  <c r="F26" i="44"/>
  <c r="F27" i="44"/>
  <c r="F28" i="44"/>
  <c r="F29" i="44"/>
  <c r="F30" i="44"/>
  <c r="F31" i="44"/>
  <c r="F32" i="44"/>
  <c r="F33" i="44"/>
  <c r="F34" i="44"/>
  <c r="F35" i="44"/>
  <c r="F36" i="44"/>
  <c r="F37" i="44"/>
  <c r="F38" i="44"/>
  <c r="F39" i="44"/>
  <c r="F40" i="44"/>
  <c r="F41" i="44"/>
  <c r="F42" i="44"/>
  <c r="F43" i="44"/>
  <c r="F44" i="44"/>
  <c r="F45" i="44"/>
  <c r="F46" i="44"/>
  <c r="F47" i="44"/>
  <c r="F48" i="44"/>
  <c r="F49" i="44"/>
  <c r="F50" i="44"/>
  <c r="F51" i="44"/>
  <c r="F52" i="44"/>
  <c r="F53" i="44"/>
  <c r="F54" i="44"/>
  <c r="F55" i="44"/>
  <c r="F56" i="44"/>
  <c r="F57" i="44"/>
  <c r="F58" i="44"/>
  <c r="F59" i="44"/>
  <c r="F60" i="44"/>
  <c r="F61" i="44"/>
  <c r="F62" i="44"/>
  <c r="F63" i="44"/>
  <c r="F64" i="44"/>
  <c r="F65" i="44"/>
  <c r="F66" i="44"/>
  <c r="F67" i="44"/>
  <c r="F68" i="44"/>
  <c r="F69" i="44"/>
  <c r="F70" i="44"/>
  <c r="F71" i="44"/>
  <c r="F72" i="44"/>
  <c r="F73" i="44"/>
  <c r="F74" i="44"/>
  <c r="F75" i="44"/>
  <c r="F76" i="44"/>
  <c r="F77" i="44"/>
  <c r="F78" i="44"/>
  <c r="F79" i="44"/>
  <c r="F80" i="44"/>
  <c r="F81" i="44"/>
  <c r="F82" i="44"/>
  <c r="F83" i="44"/>
  <c r="F84" i="44"/>
  <c r="F85" i="44"/>
  <c r="F86" i="44"/>
  <c r="F87" i="44"/>
  <c r="F88" i="44"/>
  <c r="F89" i="44"/>
  <c r="F90" i="44"/>
  <c r="F91" i="44"/>
  <c r="F92" i="44"/>
  <c r="F93" i="44"/>
  <c r="F94" i="44"/>
  <c r="F95" i="44"/>
  <c r="F96" i="44"/>
  <c r="F97" i="44"/>
  <c r="F98" i="44"/>
  <c r="F99" i="44"/>
  <c r="F100" i="44"/>
  <c r="F101" i="44"/>
  <c r="F102" i="44"/>
  <c r="F103" i="44"/>
  <c r="F104" i="44"/>
  <c r="F105" i="44"/>
  <c r="F106" i="44"/>
  <c r="F107" i="44"/>
  <c r="F108" i="44"/>
  <c r="F109" i="44"/>
  <c r="F9" i="44"/>
  <c r="D7" i="21"/>
  <c r="C7" i="21"/>
  <c r="E10" i="21"/>
  <c r="E11" i="21"/>
  <c r="E12" i="21"/>
  <c r="E13" i="21"/>
  <c r="E14" i="21"/>
  <c r="E15" i="21"/>
  <c r="E16" i="21"/>
  <c r="E17" i="21"/>
  <c r="E18" i="21"/>
  <c r="E9" i="21"/>
  <c r="A16" i="23"/>
  <c r="A17" i="23"/>
  <c r="A18" i="23"/>
  <c r="A15" i="23"/>
  <c r="E7" i="21"/>
  <c r="C16" i="1"/>
  <c r="D16" i="1"/>
  <c r="E16" i="1"/>
  <c r="F16" i="1"/>
  <c r="G16" i="1"/>
  <c r="H16" i="1"/>
  <c r="I16" i="1"/>
  <c r="J16" i="1"/>
  <c r="K16" i="1"/>
  <c r="L16" i="1"/>
  <c r="M16" i="1"/>
  <c r="N16" i="1"/>
  <c r="O16" i="1"/>
  <c r="P16" i="1"/>
  <c r="Q16" i="1"/>
  <c r="R16" i="1"/>
  <c r="S16" i="1"/>
  <c r="T16" i="1"/>
  <c r="C17" i="1"/>
  <c r="D17" i="1"/>
  <c r="E17" i="1"/>
  <c r="F17" i="1"/>
  <c r="G17" i="1"/>
  <c r="H17" i="1"/>
  <c r="I17" i="1"/>
  <c r="J17" i="1"/>
  <c r="K17" i="1"/>
  <c r="L17" i="1"/>
  <c r="M17" i="1"/>
  <c r="N17" i="1"/>
  <c r="O17" i="1"/>
  <c r="P17" i="1"/>
  <c r="Q17" i="1"/>
  <c r="R17" i="1"/>
  <c r="S17" i="1"/>
  <c r="T17" i="1"/>
  <c r="C18" i="1"/>
  <c r="D18" i="1"/>
  <c r="E18" i="1"/>
  <c r="F18" i="1"/>
  <c r="G18" i="1"/>
  <c r="H18" i="1"/>
  <c r="I18" i="1"/>
  <c r="J18" i="1"/>
  <c r="K18" i="1"/>
  <c r="L18" i="1"/>
  <c r="M18" i="1"/>
  <c r="N18" i="1"/>
  <c r="O18" i="1"/>
  <c r="P18" i="1"/>
  <c r="Q18" i="1"/>
  <c r="R18" i="1"/>
  <c r="S18" i="1"/>
  <c r="T18" i="1"/>
  <c r="C19" i="1"/>
  <c r="D19" i="1"/>
  <c r="E19" i="1"/>
  <c r="F19" i="1"/>
  <c r="G19" i="1"/>
  <c r="H19" i="1"/>
  <c r="I19" i="1"/>
  <c r="J19" i="1"/>
  <c r="K19" i="1"/>
  <c r="L19" i="1"/>
  <c r="M19" i="1"/>
  <c r="N19" i="1"/>
  <c r="O19" i="1"/>
  <c r="P19" i="1"/>
  <c r="Q19" i="1"/>
  <c r="R19" i="1"/>
  <c r="S19" i="1"/>
  <c r="T19" i="1"/>
  <c r="C20" i="1"/>
  <c r="D20" i="1"/>
  <c r="E20" i="1"/>
  <c r="F20" i="1"/>
  <c r="G20" i="1"/>
  <c r="H20" i="1"/>
  <c r="I20" i="1"/>
  <c r="J20" i="1"/>
  <c r="K20" i="1"/>
  <c r="L20" i="1"/>
  <c r="M20" i="1"/>
  <c r="N20" i="1"/>
  <c r="O20" i="1"/>
  <c r="P20" i="1"/>
  <c r="Q20" i="1"/>
  <c r="R20" i="1"/>
  <c r="S20" i="1"/>
  <c r="T20" i="1"/>
  <c r="B17" i="1"/>
  <c r="B18" i="1"/>
  <c r="B19" i="1"/>
  <c r="B20" i="1"/>
  <c r="B16" i="1"/>
  <c r="M9" i="22"/>
  <c r="M15" i="19"/>
  <c r="B15" i="19"/>
  <c r="E15" i="19"/>
  <c r="D15" i="19"/>
  <c r="C15" i="19"/>
  <c r="B4" i="50"/>
  <c r="C61" i="45"/>
  <c r="C59" i="45"/>
  <c r="B51" i="50"/>
  <c r="B48" i="50"/>
  <c r="B47" i="50"/>
  <c r="B46" i="50"/>
  <c r="B7" i="50"/>
  <c r="B6" i="50"/>
  <c r="B5" i="50"/>
  <c r="C43" i="45"/>
  <c r="C41" i="45"/>
  <c r="C39" i="45"/>
  <c r="C37" i="45"/>
  <c r="C33" i="45"/>
  <c r="C31" i="45"/>
  <c r="C27" i="45"/>
  <c r="C25" i="45"/>
  <c r="C23" i="45"/>
  <c r="C14" i="45"/>
  <c r="C12" i="45"/>
  <c r="C10" i="45"/>
  <c r="C8" i="45"/>
  <c r="C6" i="45"/>
  <c r="C4" i="45"/>
  <c r="S12" i="16"/>
  <c r="T12" i="16"/>
  <c r="U12" i="16"/>
  <c r="S13" i="16"/>
  <c r="T13" i="16"/>
  <c r="U13" i="16"/>
  <c r="S14" i="16"/>
  <c r="T14" i="16"/>
  <c r="U14" i="16"/>
  <c r="G13" i="55"/>
  <c r="E13" i="55"/>
  <c r="F12" i="55"/>
  <c r="G12" i="55" s="1"/>
  <c r="E12" i="55"/>
  <c r="F11" i="55"/>
  <c r="G11" i="55" s="1"/>
  <c r="E11" i="55"/>
  <c r="F10" i="55"/>
  <c r="G10" i="55" s="1"/>
  <c r="F9" i="55"/>
  <c r="G9" i="55" s="1"/>
  <c r="E9" i="55"/>
  <c r="B10" i="55" s="1"/>
  <c r="E10" i="55" s="1"/>
  <c r="F8" i="55"/>
  <c r="G8" i="55" s="1"/>
  <c r="F7" i="55"/>
  <c r="G7" i="55" s="1"/>
  <c r="E7" i="55"/>
  <c r="B8" i="55" s="1"/>
  <c r="E8" i="55" s="1"/>
  <c r="B10" i="19"/>
  <c r="B35" i="50"/>
  <c r="B34" i="50"/>
  <c r="B33" i="50"/>
  <c r="B32" i="50"/>
  <c r="B31" i="50"/>
  <c r="B28" i="50"/>
  <c r="B27" i="50"/>
  <c r="B22" i="50"/>
  <c r="B21" i="50"/>
  <c r="B20" i="50"/>
  <c r="B19" i="50"/>
  <c r="B18" i="50"/>
  <c r="B17" i="50"/>
  <c r="A13" i="35"/>
  <c r="I12" i="16"/>
  <c r="C12" i="28"/>
  <c r="E11" i="28"/>
  <c r="G11" i="28"/>
  <c r="B12" i="28"/>
  <c r="D10" i="28"/>
  <c r="C11" i="29"/>
  <c r="E10" i="29"/>
  <c r="G10" i="29"/>
  <c r="B11" i="29"/>
  <c r="C10" i="30"/>
  <c r="E8" i="30"/>
  <c r="B10" i="30"/>
  <c r="D9" i="30"/>
  <c r="G9" i="30"/>
  <c r="D10" i="29"/>
  <c r="D8" i="29"/>
  <c r="E8" i="28"/>
  <c r="G8" i="28"/>
  <c r="E9" i="29"/>
  <c r="G9" i="29"/>
  <c r="E9" i="30"/>
  <c r="E10" i="30"/>
  <c r="D8" i="30"/>
  <c r="D9" i="29"/>
  <c r="D8" i="28"/>
  <c r="D11" i="28"/>
  <c r="E8" i="29"/>
  <c r="G8" i="29"/>
  <c r="E10" i="28"/>
  <c r="G10" i="28"/>
  <c r="E9" i="28"/>
  <c r="G9" i="28"/>
  <c r="D9" i="28"/>
  <c r="E109" i="44"/>
  <c r="D109" i="44"/>
  <c r="E108" i="44"/>
  <c r="D108" i="44"/>
  <c r="E107" i="44"/>
  <c r="D107" i="44"/>
  <c r="E106" i="44"/>
  <c r="D106" i="44"/>
  <c r="E105" i="44"/>
  <c r="D105" i="44"/>
  <c r="E104" i="44"/>
  <c r="D104" i="44"/>
  <c r="E103" i="44"/>
  <c r="D103" i="44"/>
  <c r="E102" i="44"/>
  <c r="D102" i="44"/>
  <c r="E101" i="44"/>
  <c r="D101" i="44"/>
  <c r="E100" i="44"/>
  <c r="D100" i="44"/>
  <c r="E99" i="44"/>
  <c r="D99" i="44"/>
  <c r="E98" i="44"/>
  <c r="D98" i="44"/>
  <c r="E97" i="44"/>
  <c r="D97" i="44"/>
  <c r="E96" i="44"/>
  <c r="D96" i="44"/>
  <c r="E95" i="44"/>
  <c r="D95" i="44"/>
  <c r="E94" i="44"/>
  <c r="D94" i="44"/>
  <c r="E93" i="44"/>
  <c r="D93" i="44"/>
  <c r="E92" i="44"/>
  <c r="D92" i="44"/>
  <c r="E91" i="44"/>
  <c r="D91" i="44"/>
  <c r="E90" i="44"/>
  <c r="D90" i="44"/>
  <c r="E89" i="44"/>
  <c r="D89" i="44"/>
  <c r="E88" i="44"/>
  <c r="D88" i="44"/>
  <c r="E87" i="44"/>
  <c r="D87" i="44"/>
  <c r="E86" i="44"/>
  <c r="D86" i="44"/>
  <c r="E85" i="44"/>
  <c r="D85" i="44"/>
  <c r="E84" i="44"/>
  <c r="D84" i="44"/>
  <c r="E83" i="44"/>
  <c r="D83" i="44"/>
  <c r="E82" i="44"/>
  <c r="D82" i="44"/>
  <c r="E81" i="44"/>
  <c r="D81" i="44"/>
  <c r="E80" i="44"/>
  <c r="D80" i="44"/>
  <c r="E79" i="44"/>
  <c r="D79" i="44"/>
  <c r="E78" i="44"/>
  <c r="D78" i="44"/>
  <c r="E77" i="44"/>
  <c r="D77" i="44"/>
  <c r="E76" i="44"/>
  <c r="D76" i="44"/>
  <c r="E75" i="44"/>
  <c r="D75" i="44"/>
  <c r="E74" i="44"/>
  <c r="D74" i="44"/>
  <c r="E73" i="44"/>
  <c r="D73" i="44"/>
  <c r="E72" i="44"/>
  <c r="D72" i="44"/>
  <c r="E71" i="44"/>
  <c r="D71" i="44"/>
  <c r="E70" i="44"/>
  <c r="D70" i="44"/>
  <c r="E69" i="44"/>
  <c r="D69" i="44"/>
  <c r="E68" i="44"/>
  <c r="D68" i="44"/>
  <c r="E67" i="44"/>
  <c r="D67" i="44"/>
  <c r="E66" i="44"/>
  <c r="D66" i="44"/>
  <c r="E65" i="44"/>
  <c r="D65" i="44"/>
  <c r="E64" i="44"/>
  <c r="D64" i="44"/>
  <c r="E63" i="44"/>
  <c r="D63" i="44"/>
  <c r="E62" i="44"/>
  <c r="D62" i="44"/>
  <c r="E61" i="44"/>
  <c r="D61" i="44"/>
  <c r="E60" i="44"/>
  <c r="D60" i="44"/>
  <c r="E59" i="44"/>
  <c r="D59" i="44"/>
  <c r="E58" i="44"/>
  <c r="D58" i="44"/>
  <c r="E57" i="44"/>
  <c r="D57" i="44"/>
  <c r="E56" i="44"/>
  <c r="D56" i="44"/>
  <c r="E55" i="44"/>
  <c r="D55" i="44"/>
  <c r="E54" i="44"/>
  <c r="D54" i="44"/>
  <c r="E53" i="44"/>
  <c r="D53" i="44"/>
  <c r="E52" i="44"/>
  <c r="D52" i="44"/>
  <c r="E51" i="44"/>
  <c r="D51" i="44"/>
  <c r="E50" i="44"/>
  <c r="D50" i="44"/>
  <c r="E49" i="44"/>
  <c r="D49" i="44"/>
  <c r="E48" i="44"/>
  <c r="D48" i="44"/>
  <c r="E47" i="44"/>
  <c r="D47" i="44"/>
  <c r="E46" i="44"/>
  <c r="D46" i="44"/>
  <c r="E45" i="44"/>
  <c r="D45" i="44"/>
  <c r="E44" i="44"/>
  <c r="D44" i="44"/>
  <c r="E43" i="44"/>
  <c r="D43" i="44"/>
  <c r="E42" i="44"/>
  <c r="D42" i="44"/>
  <c r="E41" i="44"/>
  <c r="D41" i="44"/>
  <c r="E40" i="44"/>
  <c r="D40" i="44"/>
  <c r="E39" i="44"/>
  <c r="D39" i="44"/>
  <c r="E38" i="44"/>
  <c r="D38" i="44"/>
  <c r="E37" i="44"/>
  <c r="D37" i="44"/>
  <c r="E36" i="44"/>
  <c r="D36" i="44"/>
  <c r="E35" i="44"/>
  <c r="D35" i="44"/>
  <c r="E34" i="44"/>
  <c r="D34" i="44"/>
  <c r="E33" i="44"/>
  <c r="D33" i="44"/>
  <c r="E32" i="44"/>
  <c r="D32" i="44"/>
  <c r="E31" i="44"/>
  <c r="D31" i="44"/>
  <c r="E30" i="44"/>
  <c r="D30" i="44"/>
  <c r="E29" i="44"/>
  <c r="D29" i="44"/>
  <c r="E28" i="44"/>
  <c r="D28" i="44"/>
  <c r="E27" i="44"/>
  <c r="D27" i="44"/>
  <c r="E26" i="44"/>
  <c r="D26" i="44"/>
  <c r="E25" i="44"/>
  <c r="D25" i="44"/>
  <c r="E24" i="44"/>
  <c r="D24" i="44"/>
  <c r="E23" i="44"/>
  <c r="D23" i="44"/>
  <c r="E22" i="44"/>
  <c r="D22" i="44"/>
  <c r="E21" i="44"/>
  <c r="D21" i="44"/>
  <c r="E20" i="44"/>
  <c r="D20" i="44"/>
  <c r="E19" i="44"/>
  <c r="D19" i="44"/>
  <c r="E18" i="44"/>
  <c r="D18" i="44"/>
  <c r="E17" i="44"/>
  <c r="D17" i="44"/>
  <c r="E16" i="44"/>
  <c r="D16" i="44"/>
  <c r="E15" i="44"/>
  <c r="D15" i="44"/>
  <c r="E14" i="44"/>
  <c r="D14" i="44"/>
  <c r="E13" i="44"/>
  <c r="D13" i="44"/>
  <c r="E12" i="44"/>
  <c r="D12" i="44"/>
  <c r="E11" i="44"/>
  <c r="D11" i="44"/>
  <c r="E10" i="44"/>
  <c r="D10" i="44"/>
  <c r="E9" i="44"/>
  <c r="D9" i="44"/>
  <c r="E17" i="25"/>
  <c r="E16" i="25"/>
  <c r="E15" i="25"/>
  <c r="E14" i="25"/>
  <c r="E13" i="25"/>
  <c r="E12" i="25"/>
  <c r="E11" i="25"/>
  <c r="E10" i="25"/>
  <c r="E9" i="25"/>
  <c r="E8" i="25"/>
  <c r="E17" i="24"/>
  <c r="D17" i="24"/>
  <c r="E16" i="24"/>
  <c r="D16" i="24"/>
  <c r="E15" i="24"/>
  <c r="D15" i="24"/>
  <c r="E14" i="24"/>
  <c r="D14" i="24"/>
  <c r="E13" i="24"/>
  <c r="D13" i="24"/>
  <c r="E12" i="24"/>
  <c r="D12" i="24"/>
  <c r="E11" i="24"/>
  <c r="D11" i="24"/>
  <c r="E10" i="24"/>
  <c r="D10" i="24"/>
  <c r="E9" i="24"/>
  <c r="D9" i="24"/>
  <c r="E8" i="24"/>
  <c r="D8" i="24"/>
  <c r="L12" i="23"/>
  <c r="K12" i="23"/>
  <c r="K16" i="23"/>
  <c r="J12" i="23"/>
  <c r="J15" i="23"/>
  <c r="I12" i="23"/>
  <c r="I18" i="23"/>
  <c r="H12" i="23"/>
  <c r="H17" i="23"/>
  <c r="G12" i="23"/>
  <c r="G15" i="23"/>
  <c r="F12" i="23"/>
  <c r="F18" i="23"/>
  <c r="E12" i="23"/>
  <c r="E18" i="23"/>
  <c r="D12" i="23"/>
  <c r="D17" i="23"/>
  <c r="C12" i="23"/>
  <c r="C16" i="23"/>
  <c r="B12" i="23"/>
  <c r="B15" i="23"/>
  <c r="M17" i="19"/>
  <c r="L17" i="19"/>
  <c r="K17" i="19"/>
  <c r="J17" i="19"/>
  <c r="I17" i="19"/>
  <c r="H17" i="19"/>
  <c r="G17" i="19"/>
  <c r="F17" i="19"/>
  <c r="E17" i="19"/>
  <c r="D17" i="19"/>
  <c r="C17" i="19"/>
  <c r="B17" i="19"/>
  <c r="M16" i="19"/>
  <c r="L16" i="19"/>
  <c r="K16" i="19"/>
  <c r="J16" i="19"/>
  <c r="I16" i="19"/>
  <c r="H16" i="19"/>
  <c r="G16" i="19"/>
  <c r="F16" i="19"/>
  <c r="E16" i="19"/>
  <c r="D16" i="19"/>
  <c r="C16" i="19"/>
  <c r="B16" i="19"/>
  <c r="L15" i="19"/>
  <c r="J15" i="19"/>
  <c r="I15" i="19"/>
  <c r="H15" i="19"/>
  <c r="G15" i="19"/>
  <c r="F15" i="19"/>
  <c r="M10" i="19"/>
  <c r="L10" i="19"/>
  <c r="K10" i="19"/>
  <c r="J10" i="19"/>
  <c r="I10" i="19"/>
  <c r="H10" i="19"/>
  <c r="G10" i="19"/>
  <c r="F10" i="19"/>
  <c r="E10" i="19"/>
  <c r="D10" i="19"/>
  <c r="C10" i="19"/>
  <c r="T8" i="18"/>
  <c r="S8" i="18"/>
  <c r="R8" i="18"/>
  <c r="Q8" i="18"/>
  <c r="P8" i="18"/>
  <c r="O8" i="18"/>
  <c r="N8" i="18"/>
  <c r="M8" i="18"/>
  <c r="L8" i="18"/>
  <c r="K8" i="18"/>
  <c r="J8" i="18"/>
  <c r="I8" i="18"/>
  <c r="H8" i="18"/>
  <c r="G8" i="18"/>
  <c r="F8" i="18"/>
  <c r="E8" i="18"/>
  <c r="D8" i="18"/>
  <c r="C8" i="18"/>
  <c r="R14" i="16"/>
  <c r="Q14" i="16"/>
  <c r="P14" i="16"/>
  <c r="O14" i="16"/>
  <c r="N14" i="16"/>
  <c r="M14" i="16"/>
  <c r="L14" i="16"/>
  <c r="K14" i="16"/>
  <c r="J14" i="16"/>
  <c r="I14" i="16"/>
  <c r="H14" i="16"/>
  <c r="G14" i="16"/>
  <c r="F14" i="16"/>
  <c r="E14" i="16"/>
  <c r="D14" i="16"/>
  <c r="C14" i="16"/>
  <c r="B14" i="16"/>
  <c r="R13" i="16"/>
  <c r="Q13" i="16"/>
  <c r="P13" i="16"/>
  <c r="O13" i="16"/>
  <c r="N13" i="16"/>
  <c r="M13" i="16"/>
  <c r="L13" i="16"/>
  <c r="K13" i="16"/>
  <c r="J13" i="16"/>
  <c r="I13" i="16"/>
  <c r="H13" i="16"/>
  <c r="G13" i="16"/>
  <c r="F13" i="16"/>
  <c r="E13" i="16"/>
  <c r="D13" i="16"/>
  <c r="C13" i="16"/>
  <c r="B13" i="16"/>
  <c r="R12" i="16"/>
  <c r="Q12" i="16"/>
  <c r="P12" i="16"/>
  <c r="O12" i="16"/>
  <c r="N12" i="16"/>
  <c r="M12" i="16"/>
  <c r="L12" i="16"/>
  <c r="K12" i="16"/>
  <c r="J12" i="16"/>
  <c r="H12" i="16"/>
  <c r="G12" i="16"/>
  <c r="F12" i="16"/>
  <c r="E12" i="16"/>
  <c r="D12" i="16"/>
  <c r="C12" i="16"/>
  <c r="T15" i="1"/>
  <c r="V10" i="1" s="1"/>
  <c r="S15" i="1"/>
  <c r="R15" i="1"/>
  <c r="Q15" i="1"/>
  <c r="P15" i="1"/>
  <c r="O15" i="1"/>
  <c r="N15" i="1"/>
  <c r="M15" i="1"/>
  <c r="L15" i="1"/>
  <c r="K15" i="1"/>
  <c r="J15" i="1"/>
  <c r="I15" i="1"/>
  <c r="H15" i="1"/>
  <c r="G15" i="1"/>
  <c r="F15" i="1"/>
  <c r="E15" i="1"/>
  <c r="D15" i="1"/>
  <c r="B15" i="1"/>
  <c r="O8" i="19"/>
  <c r="O9" i="19"/>
  <c r="O7" i="19"/>
  <c r="L17" i="23"/>
  <c r="L15" i="23"/>
  <c r="D10" i="30"/>
  <c r="G8" i="30"/>
  <c r="E17" i="23"/>
  <c r="I17" i="23"/>
  <c r="J17" i="23"/>
  <c r="C15" i="23"/>
  <c r="B16" i="23"/>
  <c r="D16" i="23"/>
  <c r="E15" i="23"/>
  <c r="H16" i="23"/>
  <c r="B18" i="23"/>
  <c r="H15" i="23"/>
  <c r="I16" i="23"/>
  <c r="D18" i="23"/>
  <c r="I15" i="23"/>
  <c r="J16" i="23"/>
  <c r="G18" i="23"/>
  <c r="E16" i="23"/>
  <c r="K15" i="23"/>
  <c r="L16" i="23"/>
  <c r="J18" i="23"/>
  <c r="D15" i="23"/>
  <c r="B17" i="23"/>
  <c r="L18" i="23"/>
  <c r="D12" i="28"/>
  <c r="E12" i="28"/>
  <c r="E11" i="29"/>
  <c r="D11" i="29"/>
  <c r="F16" i="23"/>
  <c r="C17" i="23"/>
  <c r="K17" i="23"/>
  <c r="H18" i="23"/>
  <c r="G16" i="23"/>
  <c r="F17" i="23"/>
  <c r="C18" i="23"/>
  <c r="K18" i="23"/>
  <c r="G17" i="23"/>
  <c r="F15" i="23"/>
  <c r="L19" i="23"/>
  <c r="C19" i="23"/>
  <c r="K19" i="23"/>
  <c r="D19" i="23"/>
  <c r="G19" i="23"/>
  <c r="J19" i="23"/>
  <c r="H19" i="23"/>
  <c r="E19" i="23"/>
  <c r="B19" i="23"/>
  <c r="I19" i="23"/>
  <c r="F19" i="23"/>
  <c r="V8" i="1" l="1"/>
  <c r="V11" i="1"/>
  <c r="V7" i="1"/>
  <c r="V9" i="1"/>
  <c r="C54" i="74"/>
  <c r="C55" i="74" s="1"/>
  <c r="C56" i="74" s="1"/>
  <c r="C57" i="74" s="1"/>
  <c r="C79" i="74"/>
  <c r="C80" i="74" s="1"/>
  <c r="C82" i="74" s="1"/>
  <c r="C83" i="74" s="1"/>
  <c r="C84" i="74" s="1"/>
  <c r="C85" i="74" s="1"/>
  <c r="C86" i="74" s="1"/>
  <c r="C87" i="74" s="1"/>
  <c r="C88" i="74" s="1"/>
  <c r="C90" i="74" s="1"/>
  <c r="C91" i="74" s="1"/>
  <c r="B44" i="74"/>
  <c r="F58" i="74"/>
</calcChain>
</file>

<file path=xl/comments1.xml><?xml version="1.0" encoding="utf-8"?>
<comments xmlns="http://schemas.openxmlformats.org/spreadsheetml/2006/main">
  <authors>
    <author>olgab</author>
  </authors>
  <commentList>
    <comment ref="M9" authorId="0" shapeId="0">
      <text>
        <r>
          <rPr>
            <b/>
            <sz val="9"/>
            <color indexed="81"/>
            <rFont val="Tahoma"/>
            <family val="2"/>
          </rPr>
          <t>olgab:</t>
        </r>
        <r>
          <rPr>
            <sz val="9"/>
            <color indexed="81"/>
            <rFont val="Tahoma"/>
            <family val="2"/>
          </rPr>
          <t xml:space="preserve">
значение для диаграммы, чтобы линии не прерывались</t>
        </r>
      </text>
    </comment>
  </commentList>
</comments>
</file>

<file path=xl/comments2.xml><?xml version="1.0" encoding="utf-8"?>
<comments xmlns="http://schemas.openxmlformats.org/spreadsheetml/2006/main">
  <authors>
    <author>olgab</author>
  </authors>
  <commentList>
    <comment ref="C7" authorId="0" shapeId="0">
      <text>
        <r>
          <rPr>
            <sz val="9"/>
            <color indexed="81"/>
            <rFont val="Tahoma"/>
            <family val="2"/>
          </rPr>
          <t>Affinity – Индекс соответствия целевой группе (относительно населения в целом). Показывает, насколько сод.-дем. группа представлена в аудитории интернет-проекта больше / меньше, чем в населении России в целом.</t>
        </r>
      </text>
    </comment>
    <comment ref="D7" authorId="0" shapeId="0">
      <text>
        <r>
          <rPr>
            <sz val="9"/>
            <color indexed="81"/>
            <rFont val="Tahoma"/>
            <family val="2"/>
          </rPr>
          <t>Reach - уникальные посетители</t>
        </r>
      </text>
    </comment>
  </commentList>
</comments>
</file>

<file path=xl/sharedStrings.xml><?xml version="1.0" encoding="utf-8"?>
<sst xmlns="http://schemas.openxmlformats.org/spreadsheetml/2006/main" count="925" uniqueCount="572">
  <si>
    <t>Изменение за год</t>
  </si>
  <si>
    <t xml:space="preserve"> </t>
  </si>
  <si>
    <t>Магазин</t>
  </si>
  <si>
    <t>ИТОГО</t>
  </si>
  <si>
    <t>Магазин 1</t>
  </si>
  <si>
    <t>Магазин 2</t>
  </si>
  <si>
    <t>Магазин 3</t>
  </si>
  <si>
    <t>Магазин 4</t>
  </si>
  <si>
    <t>Магазин 5</t>
  </si>
  <si>
    <t>Магазин 6</t>
  </si>
  <si>
    <t>Магазин 7</t>
  </si>
  <si>
    <t>Магазин 8</t>
  </si>
  <si>
    <t>Магазин 9</t>
  </si>
  <si>
    <t>Магазин 10</t>
  </si>
  <si>
    <t>к содержанию</t>
  </si>
  <si>
    <t>Товар 1</t>
  </si>
  <si>
    <t>Товар 2</t>
  </si>
  <si>
    <t>Товар 3</t>
  </si>
  <si>
    <t>Товар 4</t>
  </si>
  <si>
    <t>Продажи по менеджерам</t>
  </si>
  <si>
    <t>Менеджер</t>
  </si>
  <si>
    <t>Факт vs План, руб.</t>
  </si>
  <si>
    <t>Факт vs План, %</t>
  </si>
  <si>
    <t>Иванов</t>
  </si>
  <si>
    <t>Петров</t>
  </si>
  <si>
    <t>Сидоров</t>
  </si>
  <si>
    <t>Попов</t>
  </si>
  <si>
    <t>Зайцев</t>
  </si>
  <si>
    <t>Смирнов</t>
  </si>
  <si>
    <t>Соколов</t>
  </si>
  <si>
    <t>Волков</t>
  </si>
  <si>
    <t>Козлов</t>
  </si>
  <si>
    <t>Морозов</t>
  </si>
  <si>
    <t>Выручка</t>
  </si>
  <si>
    <t>Соц.дем</t>
  </si>
  <si>
    <t>Пол</t>
  </si>
  <si>
    <t>Мужчины</t>
  </si>
  <si>
    <t>Женщины</t>
  </si>
  <si>
    <t>12-17</t>
  </si>
  <si>
    <t>18-24</t>
  </si>
  <si>
    <t>25-34</t>
  </si>
  <si>
    <t>35-44</t>
  </si>
  <si>
    <t>45-54</t>
  </si>
  <si>
    <t>55-64</t>
  </si>
  <si>
    <t>Род занятий</t>
  </si>
  <si>
    <t>руководители</t>
  </si>
  <si>
    <t>специалисты</t>
  </si>
  <si>
    <t>служащие</t>
  </si>
  <si>
    <t>рабочие</t>
  </si>
  <si>
    <t>учащиеся</t>
  </si>
  <si>
    <t>домохозяйки</t>
  </si>
  <si>
    <t>др. неработающие</t>
  </si>
  <si>
    <t xml:space="preserve">Материальное положение семьи </t>
  </si>
  <si>
    <t>хватает только на еду</t>
  </si>
  <si>
    <t>хватает на еду и одежду</t>
  </si>
  <si>
    <t>могут покупать дорогие вещи</t>
  </si>
  <si>
    <t>полный достаток</t>
  </si>
  <si>
    <t>Подзаголовок</t>
  </si>
  <si>
    <t>Категория 1</t>
  </si>
  <si>
    <t>Категория 2</t>
  </si>
  <si>
    <t>Категория 3</t>
  </si>
  <si>
    <t>Категория 4</t>
  </si>
  <si>
    <t>Категория 5</t>
  </si>
  <si>
    <t>ИСТОЧНИК: название источника и ссылка на источник</t>
  </si>
  <si>
    <t>Заголовок диаграммы (ед. измерения)</t>
  </si>
  <si>
    <t>Факт</t>
  </si>
  <si>
    <t>Прогноз</t>
  </si>
  <si>
    <t>Факт 2018 и прогноз 2019</t>
  </si>
  <si>
    <t>Доля продаж товаров в общей выручке (%)</t>
  </si>
  <si>
    <t>Продажи</t>
  </si>
  <si>
    <t>Продажи товаров (тыс. руб.)</t>
  </si>
  <si>
    <t>Факт vs План</t>
  </si>
  <si>
    <t>Reach, тыс.</t>
  </si>
  <si>
    <t>Reach, %</t>
  </si>
  <si>
    <t>Источник: MediaScope, проект Web Index (http://mediascope.net/services/media/media-audience/internet/information/)</t>
  </si>
  <si>
    <t>Все города России, население в возрасте 12-64</t>
  </si>
  <si>
    <t>Affinity Index</t>
  </si>
  <si>
    <t>Возраст</t>
  </si>
  <si>
    <t>Название диаграммы</t>
  </si>
  <si>
    <t>Категория</t>
  </si>
  <si>
    <t>Первый срез</t>
  </si>
  <si>
    <t>Второй срез</t>
  </si>
  <si>
    <t>По месяцам</t>
  </si>
  <si>
    <t>Месяц</t>
  </si>
  <si>
    <t>янв</t>
  </si>
  <si>
    <t>фев</t>
  </si>
  <si>
    <t>мар</t>
  </si>
  <si>
    <t>апр</t>
  </si>
  <si>
    <t>май</t>
  </si>
  <si>
    <t>июн</t>
  </si>
  <si>
    <t>июл</t>
  </si>
  <si>
    <t>авг</t>
  </si>
  <si>
    <t>сен</t>
  </si>
  <si>
    <t>окт</t>
  </si>
  <si>
    <t>ноя</t>
  </si>
  <si>
    <t>дек</t>
  </si>
  <si>
    <t>Нарастающий итог</t>
  </si>
  <si>
    <t>Цель</t>
  </si>
  <si>
    <t>План</t>
  </si>
  <si>
    <t>Динамика продаж по месяцам</t>
  </si>
  <si>
    <t>Средний чек</t>
  </si>
  <si>
    <t xml:space="preserve">  </t>
  </si>
  <si>
    <t>Отдел</t>
  </si>
  <si>
    <t>Бытовая техника</t>
  </si>
  <si>
    <t>ТВ и аудио</t>
  </si>
  <si>
    <t>Фото и видео</t>
  </si>
  <si>
    <t>MIN</t>
  </si>
  <si>
    <t>MAX</t>
  </si>
  <si>
    <t>Все население</t>
  </si>
  <si>
    <t>100+</t>
  </si>
  <si>
    <t>ось</t>
  </si>
  <si>
    <t>min</t>
  </si>
  <si>
    <t>Возраст (лет)</t>
  </si>
  <si>
    <t>Источник: Росстат</t>
  </si>
  <si>
    <t>Прим./Коммент.</t>
  </si>
  <si>
    <t>Рост курса $</t>
  </si>
  <si>
    <t>1. Простая динамика</t>
  </si>
  <si>
    <t>4. Динамика с областью под графиком</t>
  </si>
  <si>
    <t>3. Частичное перекрытие столбцов</t>
  </si>
  <si>
    <t>1. Светлая линия на графике</t>
  </si>
  <si>
    <t>2. Пунктирная линия на графике</t>
  </si>
  <si>
    <t>3. Светлые столбцы на диаграмме</t>
  </si>
  <si>
    <t>1. Динамика в абсолютных единицах</t>
  </si>
  <si>
    <t>3. Динамика в процентах</t>
  </si>
  <si>
    <t xml:space="preserve">1. </t>
  </si>
  <si>
    <t xml:space="preserve">2. </t>
  </si>
  <si>
    <t>Навигация по шаблонам</t>
  </si>
  <si>
    <t>Схема выбора диаграмм</t>
  </si>
  <si>
    <t>Содержание</t>
  </si>
  <si>
    <t>Директор</t>
  </si>
  <si>
    <t>Зверев</t>
  </si>
  <si>
    <t>Кузнецов</t>
  </si>
  <si>
    <t>Дунаев</t>
  </si>
  <si>
    <t>Бушуев</t>
  </si>
  <si>
    <t>Куликова</t>
  </si>
  <si>
    <t>Нарастающий итог К1</t>
  </si>
  <si>
    <t>Нарастающий итог К2</t>
  </si>
  <si>
    <t>Нарастающий итог К3</t>
  </si>
  <si>
    <t>Нарастающий итог К4</t>
  </si>
  <si>
    <t>Нарастающий итог К5</t>
  </si>
  <si>
    <t>По годам</t>
  </si>
  <si>
    <t>Изменение за год, %</t>
  </si>
  <si>
    <t>Итого</t>
  </si>
  <si>
    <t>%</t>
  </si>
  <si>
    <t>1. Цветные линии</t>
  </si>
  <si>
    <t>2. Градиент</t>
  </si>
  <si>
    <t>3. Динамика + нарастающий итог</t>
  </si>
  <si>
    <t>4. Акцент одной из категорий</t>
  </si>
  <si>
    <t>2. Динамика + акцент МИН и МАКС</t>
  </si>
  <si>
    <t>3. Динамика с крупными маркерами</t>
  </si>
  <si>
    <t>1 месяц</t>
  </si>
  <si>
    <t>2 месяца</t>
  </si>
  <si>
    <t>3 месяца</t>
  </si>
  <si>
    <t>4 месяца</t>
  </si>
  <si>
    <t>5 месяцев</t>
  </si>
  <si>
    <t>6 месяцев</t>
  </si>
  <si>
    <t>7 месяцев</t>
  </si>
  <si>
    <t>8 месяцев</t>
  </si>
  <si>
    <t>9 месяцев</t>
  </si>
  <si>
    <t>10 месяцев</t>
  </si>
  <si>
    <t>11 месяцев</t>
  </si>
  <si>
    <t>12 месяцев</t>
  </si>
  <si>
    <t>4. Полное перекрытие столбцов с комментарием</t>
  </si>
  <si>
    <t>1. Сравнение категорий. Изменение за год</t>
  </si>
  <si>
    <t>4. Сравнение категорий +значения из ячеек</t>
  </si>
  <si>
    <t>3. Сравнение категорий. Без итоговой строки</t>
  </si>
  <si>
    <t>2. Сравнение категорий. Другое цветовое решение</t>
  </si>
  <si>
    <t>4. Пунктирные столбцы на диаграмме</t>
  </si>
  <si>
    <t>2. Динамика в абсолютных единицах с Итого</t>
  </si>
  <si>
    <t xml:space="preserve">1. Сравнение план/факт с полным перекрытием </t>
  </si>
  <si>
    <t>2. Сравнение план/факта с полным перекрытием (др. цвет)</t>
  </si>
  <si>
    <t>3. Сравнение по категориям в трех срезах</t>
  </si>
  <si>
    <t>1. "Пирог". 2 среза</t>
  </si>
  <si>
    <t>2. "Бублик". 1 срез</t>
  </si>
  <si>
    <t>4. "Бублик" с названиями категорий. 1 срез</t>
  </si>
  <si>
    <t>1. Сравнение двух параметров с динамическим МИН и МАКС</t>
  </si>
  <si>
    <t>к навигации</t>
  </si>
  <si>
    <t xml:space="preserve">Подняли цены </t>
  </si>
  <si>
    <t>3.</t>
  </si>
  <si>
    <t>Значения в полях, выделенных серым цветом, НЕ заполнять, т.к. они содержат формулы</t>
  </si>
  <si>
    <t>Схема выбора цвета</t>
  </si>
  <si>
    <t>Задача</t>
  </si>
  <si>
    <t>Дата начала</t>
  </si>
  <si>
    <t>% выполнения</t>
  </si>
  <si>
    <t xml:space="preserve">Дата завершения </t>
  </si>
  <si>
    <t>Задача 1</t>
  </si>
  <si>
    <t>Задача 2</t>
  </si>
  <si>
    <t>Задача 3</t>
  </si>
  <si>
    <t>Задача 4</t>
  </si>
  <si>
    <t>Задача 5</t>
  </si>
  <si>
    <t>Задача 6</t>
  </si>
  <si>
    <t>Задача 7</t>
  </si>
  <si>
    <t>Таблица для шкалы</t>
  </si>
  <si>
    <t>Красный</t>
  </si>
  <si>
    <t>Желтый</t>
  </si>
  <si>
    <t>Зеленый</t>
  </si>
  <si>
    <t>Таблица для указателя</t>
  </si>
  <si>
    <t>Меньше тек.знач.</t>
  </si>
  <si>
    <t>Больше тек.знач.</t>
  </si>
  <si>
    <t>Формулы для диаграммы 2</t>
  </si>
  <si>
    <t>Инструкции</t>
  </si>
  <si>
    <t>ИНСТРУКЦИИ</t>
  </si>
  <si>
    <t>СХЕМЫ</t>
  </si>
  <si>
    <t>НАВИГАЦИЯ</t>
  </si>
  <si>
    <t>СПИСОК ШАБЛОНОВ</t>
  </si>
  <si>
    <t>СКАЧАТЬ В PDF</t>
  </si>
  <si>
    <t>Схема выбора диаграмм и схема выбора цвета</t>
  </si>
  <si>
    <t>ДИНАМИКА, ИЗМЕНЕНИЕ ВО ВРЕМЕНИ</t>
  </si>
  <si>
    <t>СТРУКТУРА, СРАВНЕНИЕ ДОЛЕЙ</t>
  </si>
  <si>
    <t>СРАВНЕНИЕ КАТЕГОРИЙ, РЕЙТИНГ</t>
  </si>
  <si>
    <t>Сохранить понравившийся стиль диаграммы можно через Шаблон. Кликните по диаграмме Правой кнопкой мыши → Сохранить как шаблон → Дайте название шаблону → ОК</t>
  </si>
  <si>
    <t>Для применения стиля шаблона на свою диаграмму необходимо: Правая кнопка мыши на диаграмме → Изменить тип диаграммы</t>
  </si>
  <si>
    <t>В появившемся окне выбрать Шаблоны → Из перечня шаблонов выбрать необходимый → ОК</t>
  </si>
  <si>
    <t>Как пользоваться шаблонами?</t>
  </si>
  <si>
    <t>Как сохранить шаблон в свой Excel?</t>
  </si>
  <si>
    <t>Как применить шаблон к своей диаграмме?</t>
  </si>
  <si>
    <t>1.</t>
  </si>
  <si>
    <t>2.</t>
  </si>
  <si>
    <t xml:space="preserve">Копируйте нужный шаблон диаграммы. </t>
  </si>
  <si>
    <t>4.</t>
  </si>
  <si>
    <t xml:space="preserve">Вкладка Главная → Вставить → Специальная вставка. </t>
  </si>
  <si>
    <t>Готово!</t>
  </si>
  <si>
    <t>Вставить: форматы.</t>
  </si>
  <si>
    <t>БОНУСНЫЕ ДИАГРАММЫ</t>
  </si>
  <si>
    <t>4. Динамика в процентах. Другие цвета и белые границы</t>
  </si>
  <si>
    <t>Некоторые шаблоны состоят из двух совмещенных диаграмм. Для них этот прием не сработает</t>
  </si>
  <si>
    <t>Введите свои данные: значения в таблице, заголовки, единицы измерения, наименования категорий и т.д. Все данные отразятся автоматически на диаграмме</t>
  </si>
  <si>
    <t>Подписи на диаграмме сделаны через ссылки на ячейки. Исправьте в указанной ячейке текст или впишите непосредственно в элемент диаграммы необходимый текст вручную (например Название диаграммы или Ссылка на источник данных)</t>
  </si>
  <si>
    <t>4. Текущий и прошлый год + план + нарастающий итог</t>
  </si>
  <si>
    <t>Заполнять только белые поля. Серые - формулы!</t>
  </si>
  <si>
    <t>Видеоинструкция по работе с файлом</t>
  </si>
  <si>
    <t>Смотреть видеоинструкцию</t>
  </si>
  <si>
    <t>Изменение показателей (ед.измерения)</t>
  </si>
  <si>
    <t>← выбрать период</t>
  </si>
  <si>
    <t>1. Прошлый год светлее (рост за год - хорошо)</t>
  </si>
  <si>
    <t>1. Горизонтальное размещение (рост за год - хорошо)</t>
  </si>
  <si>
    <t>2. Горизонтальное размещение (рост за год - плохо)</t>
  </si>
  <si>
    <t>3. Вертикальное размещение (рост за год - хорошо)</t>
  </si>
  <si>
    <t>4. Вертикальное размещение (рост за год - плохо)</t>
  </si>
  <si>
    <t>2. Прошлый год пунктиром (рост за год - хорошо)</t>
  </si>
  <si>
    <t>3. Прошлый год пунктиром (рост за год - плохо)</t>
  </si>
  <si>
    <t>Формула для нараст. итога</t>
  </si>
  <si>
    <t>абсолютные значения</t>
  </si>
  <si>
    <t>3. "Пирог" с абсолютными значениями и долями. 2 среза</t>
  </si>
  <si>
    <t>Ряд 1</t>
  </si>
  <si>
    <t>Ряд 2</t>
  </si>
  <si>
    <t>Ряд 3</t>
  </si>
  <si>
    <t>Ряд 4</t>
  </si>
  <si>
    <t>Ряд 5</t>
  </si>
  <si>
    <t>Ряд 6</t>
  </si>
  <si>
    <t>Ряд 7</t>
  </si>
  <si>
    <t>Для диаграммы 2 и 4</t>
  </si>
  <si>
    <t>2. Сравнение с акцентом красным пунктиром. V1</t>
  </si>
  <si>
    <t>1. Сравнение без акцентов. V1</t>
  </si>
  <si>
    <t>3.  Сравнение без акцентов. V2</t>
  </si>
  <si>
    <t>4. Сравнение с акцентом красным пунктиром. V2</t>
  </si>
  <si>
    <t>Название диаграммы (ед. измерения)</t>
  </si>
  <si>
    <t>2. Сравнение трех категорий с накопительным итогом</t>
  </si>
  <si>
    <t>1. Сравнение по одной категории + значения из ячеек</t>
  </si>
  <si>
    <t>4. Сравнение по одной категории + значения из ячеек + акценты</t>
  </si>
  <si>
    <t>СРЕДНЕЕ</t>
  </si>
  <si>
    <t>Ряды</t>
  </si>
  <si>
    <t>Ряд 8</t>
  </si>
  <si>
    <t>Ряд 9</t>
  </si>
  <si>
    <t>Ряд 10</t>
  </si>
  <si>
    <t>Название диаграммы (млн руб.)</t>
  </si>
  <si>
    <t>2. Сравнение двух параметров с подписями данных</t>
  </si>
  <si>
    <t>3. Сравнение двух параметров с динамическим МИН и МАКС (v2)</t>
  </si>
  <si>
    <t>4. Cравнение двух параметров с акцентом и комментариями</t>
  </si>
  <si>
    <t>1. Возрастно-половая пирамида с выделением отклонений</t>
  </si>
  <si>
    <t>2. Возрастно-половая пирамида стандартная</t>
  </si>
  <si>
    <t xml:space="preserve">Распределение численности населения России по полу и возрастным группам </t>
  </si>
  <si>
    <t>на 1 января 2018 года (тысяч человек)</t>
  </si>
  <si>
    <t>2. Возрастно-половая пирамида стандартная (V2)</t>
  </si>
  <si>
    <t>-Мужчины</t>
  </si>
  <si>
    <t xml:space="preserve">Аудитория сайта X </t>
  </si>
  <si>
    <t>Выполнение KPI</t>
  </si>
  <si>
    <t>Размер указателя</t>
  </si>
  <si>
    <t>Прозрачный сектор (константа)</t>
  </si>
  <si>
    <t>Длит-ть выполнения задачи (дней)</t>
  </si>
  <si>
    <t>Осталось выполнить (дней)</t>
  </si>
  <si>
    <t>1. Полное перекрытие столбцов (v1)</t>
  </si>
  <si>
    <t>2. Полное перекрытие столбцов (v2)</t>
  </si>
  <si>
    <t>ПОЛЕЗНЫЕ ССЫЛКИ</t>
  </si>
  <si>
    <t>Полезные ссылки</t>
  </si>
  <si>
    <t>Ресурсы школы Excellent</t>
  </si>
  <si>
    <t>Статьи про правила визуализации и подготовку отчетов</t>
  </si>
  <si>
    <t>Бонусный видеоурок</t>
  </si>
  <si>
    <t>Хочу научиться делать такие же диаграммы!</t>
  </si>
  <si>
    <t>Продажи товаров и их доля в общей выручке 2008-2018 гг.</t>
  </si>
  <si>
    <t>← Название для диаграммы 1 и 2</t>
  </si>
  <si>
    <t>← Название для диаграммы 3 и 4</t>
  </si>
  <si>
    <t>МЛН РУБ</t>
  </si>
  <si>
    <t>Подзаголовки для диаграмм с изменениями:</t>
  </si>
  <si>
    <t>Название диаграммы и текстбоксы менять вручную!</t>
  </si>
  <si>
    <t>Названия диаграмм менять вручную!</t>
  </si>
  <si>
    <t>Выделите свою диаграмму, к которой хотите применить шаблон (просто щелкните по ней мышкой).</t>
  </si>
  <si>
    <t>Выполнено (дней)</t>
  </si>
  <si>
    <t>Этап</t>
  </si>
  <si>
    <t>Кол-во клиентов</t>
  </si>
  <si>
    <t>Отступ</t>
  </si>
  <si>
    <t>Холодный звонок</t>
  </si>
  <si>
    <t>Просмотр рекламы в Сети</t>
  </si>
  <si>
    <t>Ком.предложение</t>
  </si>
  <si>
    <t>Посещение интернет-магазина</t>
  </si>
  <si>
    <t xml:space="preserve">Встреча </t>
  </si>
  <si>
    <t xml:space="preserve">Выбор товара </t>
  </si>
  <si>
    <t>Выставление счета</t>
  </si>
  <si>
    <t>Добавление в корзину</t>
  </si>
  <si>
    <t xml:space="preserve">Оплата </t>
  </si>
  <si>
    <t>Оформление заказа</t>
  </si>
  <si>
    <t>Оплата</t>
  </si>
  <si>
    <t>млн руб.</t>
  </si>
  <si>
    <t>для диаграммы</t>
  </si>
  <si>
    <t>Квартал</t>
  </si>
  <si>
    <t>Москва</t>
  </si>
  <si>
    <t>С-Пб</t>
  </si>
  <si>
    <t>Казань</t>
  </si>
  <si>
    <t>Самара</t>
  </si>
  <si>
    <t>I кв.</t>
  </si>
  <si>
    <t>II кв.</t>
  </si>
  <si>
    <t>III кв.</t>
  </si>
  <si>
    <t>IV кв.</t>
  </si>
  <si>
    <t>Total за год</t>
  </si>
  <si>
    <t>ИСТОЧНИК: 1С, данные от региональных представителей</t>
  </si>
  <si>
    <t>1. Шаблон Excel (доступен только в новых версиях Excel)</t>
  </si>
  <si>
    <t>1. Гистограмма в гистограмме (зеленая гамма)</t>
  </si>
  <si>
    <t>2. Гистограмма в гистограмме (серая гамма)</t>
  </si>
  <si>
    <t>3. Шаблон Excel - с градиентом</t>
  </si>
  <si>
    <t>4. Построение вручную - с градиентом</t>
  </si>
  <si>
    <t>Книга Ольги Базалевой «Мастерство визуализации данных. Как доносить идеи с помощью графиков и диаграмм»</t>
  </si>
  <si>
    <t>Воронка продаж</t>
  </si>
  <si>
    <t>Категория 6</t>
  </si>
  <si>
    <t>Категория 7</t>
  </si>
  <si>
    <t>Категория 8</t>
  </si>
  <si>
    <t>Категория 9</t>
  </si>
  <si>
    <t>Категория 10</t>
  </si>
  <si>
    <t>Значение</t>
  </si>
  <si>
    <t>Заголовок диаграммы (ед.изм.)</t>
  </si>
  <si>
    <t>Факт 2021</t>
  </si>
  <si>
    <t>План 2021</t>
  </si>
  <si>
    <t>Выполнено</t>
  </si>
  <si>
    <t>Не выполнено</t>
  </si>
  <si>
    <t>Доп.ряд</t>
  </si>
  <si>
    <t>Статус</t>
  </si>
  <si>
    <t>Текущее выполнение</t>
  </si>
  <si>
    <t>Плохо</t>
  </si>
  <si>
    <t>Норма</t>
  </si>
  <si>
    <t>Хорошо</t>
  </si>
  <si>
    <t>←меняем только текущее выполнение</t>
  </si>
  <si>
    <t>Фактор</t>
  </si>
  <si>
    <t>Сумма</t>
  </si>
  <si>
    <t>Возвраты</t>
  </si>
  <si>
    <t>Себестоимость 
товара</t>
  </si>
  <si>
    <t>Валовая 
прибыль</t>
  </si>
  <si>
    <t>Гарантийный 
ремонт</t>
  </si>
  <si>
    <t>Хранение</t>
  </si>
  <si>
    <t>Установка</t>
  </si>
  <si>
    <t>Транспорт</t>
  </si>
  <si>
    <t>Запчасти</t>
  </si>
  <si>
    <t>Реклама</t>
  </si>
  <si>
    <t>ЗП сотрудников</t>
  </si>
  <si>
    <t>Операционная 
прибыль</t>
  </si>
  <si>
    <t>Налоги</t>
  </si>
  <si>
    <t>Акцизы</t>
  </si>
  <si>
    <t>Чистая 
прибыль</t>
  </si>
  <si>
    <t>Увеличение</t>
  </si>
  <si>
    <t>Уменьшение</t>
  </si>
  <si>
    <r>
      <rPr>
        <sz val="11"/>
        <color theme="1"/>
        <rFont val="Arial"/>
        <family val="2"/>
        <charset val="204"/>
      </rPr>
      <t>←</t>
    </r>
    <r>
      <rPr>
        <i/>
        <sz val="7.7"/>
        <color theme="1"/>
        <rFont val="Arial"/>
        <family val="2"/>
        <charset val="204"/>
      </rPr>
      <t xml:space="preserve"> </t>
    </r>
    <r>
      <rPr>
        <i/>
        <sz val="11"/>
        <color theme="1"/>
        <rFont val="Arial"/>
        <family val="2"/>
        <charset val="204"/>
      </rPr>
      <t>заполняется на диаграмме автоматически</t>
    </r>
  </si>
  <si>
    <t>ИСТОЧНИК: 1С</t>
  </si>
  <si>
    <t>Фактор 1</t>
  </si>
  <si>
    <t>Фактор 2</t>
  </si>
  <si>
    <t>Фактор 3</t>
  </si>
  <si>
    <t>Фактор 4</t>
  </si>
  <si>
    <t>Линии</t>
  </si>
  <si>
    <t>Анализ прибыли компании, млн руб.</t>
  </si>
  <si>
    <t>Выполнение плана</t>
  </si>
  <si>
    <t xml:space="preserve">Выполнение плана, млн руб. </t>
  </si>
  <si>
    <t>← заполняется на диаграмме автоматически</t>
  </si>
  <si>
    <t>Остаток</t>
  </si>
  <si>
    <t>Константа</t>
  </si>
  <si>
    <t>Прогресс</t>
  </si>
  <si>
    <t>Таблица для диаграммы</t>
  </si>
  <si>
    <t>Разрез 1</t>
  </si>
  <si>
    <t>Разрез 2</t>
  </si>
  <si>
    <t>Источник: Выгрузка 1С</t>
  </si>
  <si>
    <t>Неделя</t>
  </si>
  <si>
    <t>Название диаграммы, ед.изм.</t>
  </si>
  <si>
    <t>Техника</t>
  </si>
  <si>
    <t>Экономика</t>
  </si>
  <si>
    <t>Общественные</t>
  </si>
  <si>
    <t>Медицина</t>
  </si>
  <si>
    <t>Образование</t>
  </si>
  <si>
    <t>Сельское хозяйство</t>
  </si>
  <si>
    <t>Математика</t>
  </si>
  <si>
    <t>Гуманитарные</t>
  </si>
  <si>
    <t>Искусство</t>
  </si>
  <si>
    <t>Товар</t>
  </si>
  <si>
    <t>Тип товара 1</t>
  </si>
  <si>
    <t>Тип товара 2</t>
  </si>
  <si>
    <t>Тип товара 3</t>
  </si>
  <si>
    <t>Группа товара</t>
  </si>
  <si>
    <t>Группа 1</t>
  </si>
  <si>
    <t>Группа 2</t>
  </si>
  <si>
    <t>Группа 3</t>
  </si>
  <si>
    <t>Группа 4</t>
  </si>
  <si>
    <t>Группа 5</t>
  </si>
  <si>
    <t>Динамика продаж, ед.изм.</t>
  </si>
  <si>
    <t>3. Сравнение план/факта с использованием вспомогательной оси</t>
  </si>
  <si>
    <t>таблица для диаграммы со вспомогательной осью</t>
  </si>
  <si>
    <t>Подытоги и итоги</t>
  </si>
  <si>
    <t xml:space="preserve">4. Сравнение плана с фактом с частичным перекрытием </t>
  </si>
  <si>
    <t>5. Сравнение план/факта без перекрытия</t>
  </si>
  <si>
    <t>Макс1</t>
  </si>
  <si>
    <t>Макс 2</t>
  </si>
  <si>
    <t>Текучесть 
персонала (общая)</t>
  </si>
  <si>
    <t>Доля затрат 
на персонал в обороте</t>
  </si>
  <si>
    <t>Доля оплаты 
труда (ФОТ) в обороте</t>
  </si>
  <si>
    <t>Продукт</t>
  </si>
  <si>
    <t>Овощи</t>
  </si>
  <si>
    <t>Тип продукта</t>
  </si>
  <si>
    <t>Фрукты</t>
  </si>
  <si>
    <t>Орехи, сухофрукты</t>
  </si>
  <si>
    <t>% изменения</t>
  </si>
  <si>
    <t>Изменение цены на продукты (%)</t>
  </si>
  <si>
    <t>Капуста</t>
  </si>
  <si>
    <t>Свекла</t>
  </si>
  <si>
    <t>Морковь</t>
  </si>
  <si>
    <t>Лук</t>
  </si>
  <si>
    <t>Яблоки</t>
  </si>
  <si>
    <t>Бананы</t>
  </si>
  <si>
    <t>Груши</t>
  </si>
  <si>
    <t>Авокадо</t>
  </si>
  <si>
    <t>Фундук</t>
  </si>
  <si>
    <t>Фисташки</t>
  </si>
  <si>
    <t>Инжир</t>
  </si>
  <si>
    <t>Чернослив</t>
  </si>
  <si>
    <t>Топ-8 профобластей по распределению вакансий и резюме</t>
  </si>
  <si>
    <t>%, доля от общего числа вакансий и резюме</t>
  </si>
  <si>
    <t>Рабочий персонал</t>
  </si>
  <si>
    <t>Профобласть</t>
  </si>
  <si>
    <t>Транспорт, логистика</t>
  </si>
  <si>
    <t>Производство, сельское хозяйство</t>
  </si>
  <si>
    <t>Начало карьеры, студенты</t>
  </si>
  <si>
    <t>Туризм, гостиницы, рестораны</t>
  </si>
  <si>
    <t>Административный персонал</t>
  </si>
  <si>
    <t>Маркетинг, реклама, PR</t>
  </si>
  <si>
    <t>Резюме</t>
  </si>
  <si>
    <t>Вакансии</t>
  </si>
  <si>
    <t>Источник: hh.ru</t>
  </si>
  <si>
    <t>Данные для диаграммы с выделением максимального значения</t>
  </si>
  <si>
    <t>Название категорий</t>
  </si>
  <si>
    <t>1. Многоуровневая диаграмма с положительными значениями</t>
  </si>
  <si>
    <t>2. Многоуровневая диаграмма с положительными/отрицательными значениями</t>
  </si>
  <si>
    <t>1. Спидометр</t>
  </si>
  <si>
    <t>2. Круговая</t>
  </si>
  <si>
    <t>2. Круговые мини-диаграммы</t>
  </si>
  <si>
    <t>4. Термометры</t>
  </si>
  <si>
    <t>2. Ручное построение (линейчатая гистограмма)</t>
  </si>
  <si>
    <t>5. Построение с помощью условного форматирования</t>
  </si>
  <si>
    <t>ver.1 (светофор)</t>
  </si>
  <si>
    <t>ver.2 (монохром)</t>
  </si>
  <si>
    <t>1. Горизонтальный вариант</t>
  </si>
  <si>
    <t>2. Вертикальный вариант</t>
  </si>
  <si>
    <t>2. Разноцветные без акцента</t>
  </si>
  <si>
    <t>2. Разноцветные с акцентом</t>
  </si>
  <si>
    <t>1. Цветовой акцент на одной категории</t>
  </si>
  <si>
    <t>До</t>
  </si>
  <si>
    <t>После</t>
  </si>
  <si>
    <t>Было</t>
  </si>
  <si>
    <t>← Выберете ваш вариант подписи первой и второй точки</t>
  </si>
  <si>
    <t>Стало</t>
  </si>
  <si>
    <t>Себе-
стоимость</t>
  </si>
  <si>
    <t>Операц.
прибыль</t>
  </si>
  <si>
    <r>
      <rPr>
        <sz val="9"/>
        <color rgb="FFFF0000"/>
        <rFont val="Arial"/>
        <family val="2"/>
        <charset val="204"/>
      </rPr>
      <t>←</t>
    </r>
    <r>
      <rPr>
        <i/>
        <sz val="9"/>
        <color rgb="FFFF0000"/>
        <rFont val="Arial"/>
        <family val="2"/>
        <charset val="204"/>
      </rPr>
      <t xml:space="preserve"> заполняется только это значение</t>
    </r>
  </si>
  <si>
    <r>
      <rPr>
        <sz val="9"/>
        <color theme="0" tint="-0.249977111117893"/>
        <rFont val="Arial"/>
        <family val="2"/>
        <charset val="204"/>
      </rPr>
      <t>←</t>
    </r>
    <r>
      <rPr>
        <i/>
        <sz val="9"/>
        <color theme="0" tint="-0.249977111117893"/>
        <rFont val="Arial"/>
        <family val="2"/>
        <charset val="204"/>
      </rPr>
      <t xml:space="preserve"> заполняется на диаграмме автоматически</t>
    </r>
  </si>
  <si>
    <t>1. С помощью линейчатого графика</t>
  </si>
  <si>
    <t>2. С помощью условного форматирования</t>
  </si>
  <si>
    <t>Данные для даграммы 1 и 2</t>
  </si>
  <si>
    <t>1. Графики с областями</t>
  </si>
  <si>
    <t>2. Графики с крупными маркерами</t>
  </si>
  <si>
    <t>3. Гистограммы по типу и категориям</t>
  </si>
  <si>
    <r>
      <t xml:space="preserve">1. Простая каскадная диаграмма для </t>
    </r>
    <r>
      <rPr>
        <sz val="16"/>
        <color rgb="FF00B050"/>
        <rFont val="Arial"/>
        <family val="2"/>
        <charset val="204"/>
      </rPr>
      <t xml:space="preserve">новых </t>
    </r>
    <r>
      <rPr>
        <sz val="16"/>
        <color rgb="FF00B050"/>
        <rFont val="Arial"/>
        <family val="2"/>
      </rPr>
      <t xml:space="preserve">версий Excel </t>
    </r>
  </si>
  <si>
    <t xml:space="preserve">2. С подитогом для новых версий Excel </t>
  </si>
  <si>
    <r>
      <t xml:space="preserve">3. Простая каскадная диаграмма для </t>
    </r>
    <r>
      <rPr>
        <sz val="16"/>
        <color rgb="FF00B050"/>
        <rFont val="Arial"/>
        <family val="2"/>
        <charset val="204"/>
      </rPr>
      <t xml:space="preserve">старых </t>
    </r>
    <r>
      <rPr>
        <sz val="16"/>
        <color rgb="FF00B050"/>
        <rFont val="Arial"/>
        <family val="2"/>
      </rPr>
      <t xml:space="preserve">версий Excel </t>
    </r>
  </si>
  <si>
    <t xml:space="preserve">4. С подитогом для старых версий Excel </t>
  </si>
  <si>
    <t>Дата</t>
  </si>
  <si>
    <t>Тестирование</t>
  </si>
  <si>
    <t>Внедрение</t>
  </si>
  <si>
    <t xml:space="preserve">Итоговый отчет </t>
  </si>
  <si>
    <r>
      <t xml:space="preserve">Старт проекта </t>
    </r>
    <r>
      <rPr>
        <sz val="9"/>
        <color theme="1"/>
        <rFont val="Segoe UI Symbol"/>
        <family val="2"/>
      </rPr>
      <t>⚑</t>
    </r>
  </si>
  <si>
    <t>← Если подписи категорий накладываются друг на друга, регулируйте высоту, изменяя значения в столбце "Доп.ряд"</t>
  </si>
  <si>
    <t>5. Линейчатая с толстой линейкой прогресса</t>
  </si>
  <si>
    <t>6. Линейчатая с тонкой линейкой прогресса + крупные подписи</t>
  </si>
  <si>
    <t>1. Гистограммы общая + по группам</t>
  </si>
  <si>
    <t>2. Графики по категориям в одном периоде</t>
  </si>
  <si>
    <t>Бонус №1. Воронка продаж</t>
  </si>
  <si>
    <t>Бонус №2. Возрастно-половая пирамида</t>
  </si>
  <si>
    <t>Бонус №3. Диаграмма целевой аудитории</t>
  </si>
  <si>
    <t>Бонус №4. Диаграмма Ганта</t>
  </si>
  <si>
    <t>Бонус №5. Timeline chart</t>
  </si>
  <si>
    <t>Бонус №6. Каскадная диаграмма «Водопад»</t>
  </si>
  <si>
    <t>Бонус №7. Диаграмма для KPI</t>
  </si>
  <si>
    <t>Филиал 1</t>
  </si>
  <si>
    <t>Филиал 2</t>
  </si>
  <si>
    <t>Филиал 3</t>
  </si>
  <si>
    <t>1 кв.</t>
  </si>
  <si>
    <t>2 кв.</t>
  </si>
  <si>
    <t>3 кв.</t>
  </si>
  <si>
    <t>4 кв.</t>
  </si>
  <si>
    <t>БОНУСНЫЕ ДИАГРАММЫ (нестандартные с использованием специальных техник )</t>
  </si>
  <si>
    <t>Сайт школы визуализации данных Excellent</t>
  </si>
  <si>
    <t>Блог школы @data.vis</t>
  </si>
  <si>
    <t>Telegram-канал «Визуализация данных в Excel»</t>
  </si>
  <si>
    <t>БОНУС! Видеоурок «Как совмещать диаграммы?»</t>
  </si>
  <si>
    <t>План 2022</t>
  </si>
  <si>
    <t>2022 год</t>
  </si>
  <si>
    <t>2021 год</t>
  </si>
  <si>
    <t>Факт 2022</t>
  </si>
  <si>
    <t>Динамика выручки компании 2022 VS 2021 (млн руб.)</t>
  </si>
  <si>
    <t>2004-2010</t>
  </si>
  <si>
    <t>Название диаграммы (данные за 2022 год)</t>
  </si>
  <si>
    <t>Изм. за год,
2022 vs 2021</t>
  </si>
  <si>
    <t>Продажи по городам 2021</t>
  </si>
  <si>
    <t>Диаграмма Ганта - Апрель 2022</t>
  </si>
  <si>
    <t>1. Выполнено/Осталось дней</t>
  </si>
  <si>
    <t>2. Выполнено/Осталось/Просрочено дней</t>
  </si>
  <si>
    <t>Просрочено (дней)</t>
  </si>
  <si>
    <t>Ш№1. Динамика за период. Один ряд данных</t>
  </si>
  <si>
    <t>Ш№2. Динамика за период и процент изменения</t>
  </si>
  <si>
    <t>Ш№3. Текущий год vs прошлый. План vs факт + нарастающий итог</t>
  </si>
  <si>
    <t>Ш№4. Текущий год VS прошлый. Столбчатая динамика по месяцам одной категории</t>
  </si>
  <si>
    <t>Ш№5. Тренд или прогноз </t>
  </si>
  <si>
    <t>Ш№6. Динамика за период. Несколько рядов данных </t>
  </si>
  <si>
    <t>Ш№7. Наклонный график (Slope chart)</t>
  </si>
  <si>
    <t>Ш№8. Мини-диаграммы</t>
  </si>
  <si>
    <t>Ш№9. Мини-диаграммы с акцентом</t>
  </si>
  <si>
    <t>Ш№10. Сравнение долей 2 категорий</t>
  </si>
  <si>
    <t>Ш№11. Сравнение долей 3 категории</t>
  </si>
  <si>
    <t>Ш№12. Сравнение долей 4 категории</t>
  </si>
  <si>
    <t>Ш№13. Вафельная диаграмма</t>
  </si>
  <si>
    <t>Ш№14. Динамика абсолютных значений и долей</t>
  </si>
  <si>
    <t>Ш№15. Сравнение структуры нескольких категорий</t>
  </si>
  <si>
    <t>Ш№16. Сравнение нескольких категорий</t>
  </si>
  <si>
    <t>Ш№17. Сравнение текущего года с прошлым. Несколько категорий</t>
  </si>
  <si>
    <t>Ш№18. Сравнение плана с фактом </t>
  </si>
  <si>
    <t>Ш№19. Линейный график и гистограмма на одной диаграмме</t>
  </si>
  <si>
    <t>Ш№20. Многоуровневая линейчатая диаграмма</t>
  </si>
  <si>
    <t>Ш№21. Гистограмма в гистограмме</t>
  </si>
  <si>
    <t>Ш№22. Леденцовая (Lollipop)</t>
  </si>
  <si>
    <t>Ш№23. Диаграмма Торнадо</t>
  </si>
  <si>
    <t>Это нетривиальные диаграммы, многие из которых достаточно сложные и построенные с использованием нестандартных техник. Если они подходят вам, то используйте их в том, виде, в котором они предложены в шаблонах (просто подставьте свои значения без изменения структуры таблиц). Конечно же, можно их видоизменять под свои случаи, однако хотим предупредить, что диаграммы могут «сломаться», и настройка до нужного вида потребует определенной сноровки и знаний Excel</t>
  </si>
  <si>
    <t>Для тех, кто хочет продолжить изучать тему визуализации данных</t>
  </si>
  <si>
    <t>• Сайт школы визуализации данных Excellent</t>
  </si>
  <si>
    <t>• Блог школы @data.vis</t>
  </si>
  <si>
    <t>• Telegram-канал «Визуализация данных в Excel»</t>
  </si>
  <si>
    <t>• Книга Ольги Базалевой «Мастерство визуализации данных. Как доносить идеи с помощью графиков и диаграмм»</t>
  </si>
  <si>
    <t>• Статья «11 правил визуализации данных»</t>
  </si>
  <si>
    <t>• Статья «Делаем профессиональные отчёты в Excel: пять простых советов»</t>
  </si>
  <si>
    <t>• Статья «5 приемов, как улучшить диаграммы в Excel»</t>
  </si>
  <si>
    <t>• Статья «Что стоит учесть при построении круговых диаграмм»</t>
  </si>
  <si>
    <t>• Статья «Аналитика данных: как построить дашборд в Excel»</t>
  </si>
  <si>
    <t>• Статья «10 трендов визуализации данных, которые будут актуальны в 2021 году»</t>
  </si>
  <si>
    <t>• Статья «Как управлять вниманием и выводами аудитории»</t>
  </si>
  <si>
    <t>• Видеоурок «Как совмещать диаграммы?»</t>
  </si>
  <si>
    <t>→ Хочу научиться делать такие же диаграммы!</t>
  </si>
  <si>
    <t xml:space="preserve">→ Построить свой первый интерактивный дашборд в Excel </t>
  </si>
  <si>
    <t xml:space="preserve">Построить свой первый интерактивный дашборд в Excel </t>
  </si>
  <si>
    <t>• Сообщество школы VK</t>
  </si>
  <si>
    <t>1. Стандартная в процентах</t>
  </si>
  <si>
    <t>2. С акцентом на максимальных значениях</t>
  </si>
  <si>
    <t>3. Стандартная в абсолютных значениях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</si>
</sst>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1">
    <numFmt numFmtId="164" formatCode="0.0"/>
    <numFmt numFmtId="165" formatCode="_-* #,##0.00_р_._-;\-* #,##0.00_р_._-;_-* &quot;-&quot;??_р_._-;_-@_-"/>
    <numFmt numFmtId="166" formatCode="#,##0&quot; р.&quot;"/>
    <numFmt numFmtId="167" formatCode="[Green]#,##0"/>
    <numFmt numFmtId="168" formatCode="mmmm\ yyyy"/>
    <numFmt numFmtId="169" formatCode="[$-419]mmm\.yy;@"/>
    <numFmt numFmtId="170" formatCode="mmm"/>
    <numFmt numFmtId="171" formatCode="[$-419]mm;@"/>
    <numFmt numFmtId="172" formatCode=";;;"/>
    <numFmt numFmtId="173" formatCode="\+0%;\-0%"/>
    <numFmt numFmtId="174" formatCode="\+0%;\-0%;;"/>
  </numFmts>
  <fonts count="159" x14ac:knownFonts="1">
    <font>
      <sz val="10"/>
      <color theme="1"/>
      <name val="Arial"/>
      <family val="2"/>
      <charset val="204"/>
    </font>
    <font>
      <sz val="11"/>
      <color theme="1"/>
      <name val="Arial"/>
      <family val="2"/>
      <charset val="204"/>
      <scheme val="minor"/>
    </font>
    <font>
      <sz val="10"/>
      <color theme="1"/>
      <name val="Arial"/>
      <family val="2"/>
      <charset val="204"/>
    </font>
    <font>
      <sz val="18"/>
      <color theme="3"/>
      <name val="Arial"/>
      <family val="2"/>
      <charset val="204"/>
      <scheme val="major"/>
    </font>
    <font>
      <sz val="11"/>
      <color theme="1"/>
      <name val="Arial"/>
      <family val="2"/>
      <scheme val="minor"/>
    </font>
    <font>
      <sz val="10"/>
      <name val="Arial Cyr"/>
      <charset val="204"/>
    </font>
    <font>
      <sz val="18"/>
      <color theme="3"/>
      <name val="Arial"/>
      <family val="2"/>
      <scheme val="major"/>
    </font>
    <font>
      <sz val="22"/>
      <color rgb="FF00B050"/>
      <name val="Arial"/>
      <family val="2"/>
    </font>
    <font>
      <sz val="11"/>
      <color theme="1"/>
      <name val="Arial"/>
      <family val="2"/>
    </font>
    <font>
      <sz val="24"/>
      <color rgb="FF00B050"/>
      <name val="Arial"/>
      <family val="2"/>
    </font>
    <font>
      <sz val="14"/>
      <color theme="1"/>
      <name val="Arial"/>
      <family val="2"/>
    </font>
    <font>
      <u/>
      <sz val="10"/>
      <color theme="10"/>
      <name val="Arial"/>
      <family val="2"/>
      <charset val="204"/>
    </font>
    <font>
      <u/>
      <sz val="11"/>
      <color theme="10"/>
      <name val="Arial"/>
      <family val="2"/>
      <scheme val="minor"/>
    </font>
    <font>
      <sz val="11"/>
      <color theme="1"/>
      <name val="Roboto Light"/>
      <family val="2"/>
    </font>
    <font>
      <b/>
      <sz val="18"/>
      <color theme="0"/>
      <name val="Arial"/>
      <family val="2"/>
      <scheme val="major"/>
    </font>
    <font>
      <sz val="11"/>
      <color theme="1"/>
      <name val="Arial"/>
      <family val="2"/>
      <charset val="204"/>
      <scheme val="minor"/>
    </font>
    <font>
      <sz val="10"/>
      <color theme="1"/>
      <name val="Arial"/>
      <family val="2"/>
    </font>
    <font>
      <i/>
      <sz val="10"/>
      <color theme="1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10"/>
      <color theme="1"/>
      <name val="Arial"/>
      <family val="2"/>
    </font>
    <font>
      <sz val="9"/>
      <color theme="1"/>
      <name val="Arial"/>
      <family val="2"/>
    </font>
    <font>
      <b/>
      <sz val="11"/>
      <color theme="1"/>
      <name val="Arial"/>
      <family val="2"/>
    </font>
    <font>
      <sz val="9"/>
      <name val="Arial"/>
      <family val="2"/>
    </font>
    <font>
      <i/>
      <sz val="10"/>
      <color theme="0" tint="-0.249977111117893"/>
      <name val="Arial"/>
      <family val="2"/>
    </font>
    <font>
      <sz val="16"/>
      <color rgb="FF00B050"/>
      <name val="Arial"/>
      <family val="2"/>
    </font>
    <font>
      <i/>
      <sz val="10"/>
      <name val="Arial"/>
      <family val="2"/>
    </font>
    <font>
      <i/>
      <sz val="10"/>
      <color rgb="FFFF0000"/>
      <name val="Arial"/>
      <family val="2"/>
    </font>
    <font>
      <i/>
      <sz val="10"/>
      <color theme="0" tint="-0.34998626667073579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0"/>
      <color theme="0" tint="-0.14999847407452621"/>
      <name val="Arial"/>
      <family val="2"/>
    </font>
    <font>
      <u/>
      <sz val="11"/>
      <color theme="10"/>
      <name val="Arial"/>
      <family val="2"/>
      <charset val="204"/>
    </font>
    <font>
      <sz val="12"/>
      <color theme="1"/>
      <name val="Arial"/>
      <family val="2"/>
      <scheme val="minor"/>
    </font>
    <font>
      <u/>
      <sz val="11"/>
      <color theme="10"/>
      <name val="Roboto Light"/>
      <family val="2"/>
    </font>
    <font>
      <b/>
      <sz val="11"/>
      <color rgb="FF00B050"/>
      <name val="Arial"/>
      <family val="2"/>
    </font>
    <font>
      <b/>
      <sz val="9"/>
      <name val="Arial"/>
      <family val="2"/>
    </font>
    <font>
      <b/>
      <sz val="12"/>
      <color theme="1"/>
      <name val="Arial"/>
      <family val="2"/>
    </font>
    <font>
      <b/>
      <sz val="9"/>
      <color theme="1"/>
      <name val="Arial"/>
      <family val="2"/>
    </font>
    <font>
      <sz val="11"/>
      <color theme="0" tint="-0.14999847407452621"/>
      <name val="Arial"/>
      <family val="2"/>
    </font>
    <font>
      <b/>
      <sz val="11"/>
      <color rgb="FF000000"/>
      <name val="Arial"/>
      <family val="2"/>
    </font>
    <font>
      <b/>
      <sz val="10"/>
      <color theme="1"/>
      <name val="Arial"/>
      <family val="2"/>
      <charset val="204"/>
    </font>
    <font>
      <b/>
      <sz val="10"/>
      <name val="Arial"/>
      <family val="2"/>
      <charset val="204"/>
    </font>
    <font>
      <sz val="10"/>
      <name val="Arial"/>
      <family val="2"/>
      <charset val="204"/>
    </font>
    <font>
      <i/>
      <sz val="11"/>
      <name val="Arial"/>
      <family val="2"/>
    </font>
    <font>
      <sz val="11"/>
      <name val="Arial"/>
      <family val="2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8"/>
      <color theme="0" tint="-0.249977111117893"/>
      <name val="Arial"/>
      <family val="2"/>
    </font>
    <font>
      <b/>
      <sz val="9"/>
      <color theme="1"/>
      <name val="Arial"/>
      <family val="2"/>
      <charset val="204"/>
      <scheme val="minor"/>
    </font>
    <font>
      <b/>
      <sz val="11"/>
      <color theme="1"/>
      <name val="Arial"/>
      <family val="2"/>
      <charset val="204"/>
    </font>
    <font>
      <i/>
      <sz val="11"/>
      <color theme="0" tint="-0.249977111117893"/>
      <name val="Arial"/>
      <family val="2"/>
      <charset val="204"/>
    </font>
    <font>
      <sz val="11"/>
      <color rgb="FF2FB795"/>
      <name val="Arial"/>
      <family val="2"/>
      <charset val="204"/>
    </font>
    <font>
      <sz val="16"/>
      <color rgb="FF00B050"/>
      <name val="Arial"/>
      <family val="2"/>
      <charset val="204"/>
    </font>
    <font>
      <b/>
      <sz val="11"/>
      <name val="Arial"/>
      <family val="2"/>
    </font>
    <font>
      <i/>
      <sz val="9"/>
      <name val="Arial"/>
      <family val="2"/>
    </font>
    <font>
      <sz val="11"/>
      <color rgb="FFFF0000"/>
      <name val="Arial"/>
      <family val="2"/>
    </font>
    <font>
      <b/>
      <sz val="11"/>
      <color theme="1"/>
      <name val="Arial"/>
      <family val="2"/>
      <scheme val="minor"/>
    </font>
    <font>
      <sz val="8"/>
      <color theme="1"/>
      <name val="Arial"/>
      <family val="2"/>
      <charset val="204"/>
    </font>
    <font>
      <sz val="8"/>
      <color theme="0" tint="-0.34998626667073579"/>
      <name val="Arial"/>
      <family val="2"/>
      <charset val="204"/>
    </font>
    <font>
      <sz val="10"/>
      <color theme="1"/>
      <name val="Arial"/>
      <family val="2"/>
      <charset val="204"/>
      <scheme val="minor"/>
    </font>
    <font>
      <sz val="10"/>
      <color theme="0" tint="-0.34998626667073579"/>
      <name val="Arial"/>
      <family val="2"/>
    </font>
    <font>
      <sz val="10"/>
      <color rgb="FF2FB73B"/>
      <name val="Arial"/>
      <family val="2"/>
      <charset val="204"/>
    </font>
    <font>
      <sz val="10"/>
      <color rgb="FF7030A0"/>
      <name val="Arial"/>
      <family val="2"/>
      <charset val="204"/>
    </font>
    <font>
      <sz val="20"/>
      <color rgb="FF00B050"/>
      <name val="Arial"/>
      <family val="2"/>
    </font>
    <font>
      <b/>
      <sz val="20"/>
      <color rgb="FFFF0000"/>
      <name val="Arial"/>
      <family val="2"/>
    </font>
    <font>
      <i/>
      <sz val="11"/>
      <color rgb="FFFF0000"/>
      <name val="Arial"/>
      <family val="2"/>
      <scheme val="minor"/>
    </font>
    <font>
      <i/>
      <sz val="10"/>
      <color rgb="FFFF8989"/>
      <name val="Arial"/>
      <family val="2"/>
    </font>
    <font>
      <sz val="9"/>
      <color theme="0" tint="-0.249977111117893"/>
      <name val="Arial"/>
      <family val="2"/>
    </font>
    <font>
      <i/>
      <sz val="11"/>
      <color theme="0" tint="-0.249977111117893"/>
      <name val="Arial"/>
      <family val="2"/>
    </font>
    <font>
      <sz val="8"/>
      <name val="Arial"/>
      <family val="2"/>
      <charset val="204"/>
    </font>
    <font>
      <sz val="14"/>
      <color rgb="FF00B050"/>
      <name val="Arial"/>
      <family val="2"/>
    </font>
    <font>
      <u/>
      <sz val="11"/>
      <color theme="1"/>
      <name val="Arial"/>
      <family val="2"/>
    </font>
    <font>
      <i/>
      <u/>
      <sz val="10"/>
      <name val="Arial"/>
      <family val="2"/>
    </font>
    <font>
      <sz val="10"/>
      <color rgb="FF000000"/>
      <name val="Arial"/>
      <family val="2"/>
    </font>
    <font>
      <i/>
      <sz val="9"/>
      <color theme="0" tint="-0.34998626667073579"/>
      <name val="Arial"/>
      <family val="2"/>
    </font>
    <font>
      <sz val="10"/>
      <color theme="0" tint="-0.249977111117893"/>
      <name val="Arial"/>
      <family val="2"/>
    </font>
    <font>
      <u/>
      <sz val="10"/>
      <color rgb="FF000000"/>
      <name val="Arial"/>
      <family val="2"/>
    </font>
    <font>
      <b/>
      <sz val="14"/>
      <color theme="1"/>
      <name val="Arial"/>
      <family val="2"/>
    </font>
    <font>
      <b/>
      <sz val="10"/>
      <name val="Arial"/>
      <family val="2"/>
      <scheme val="minor"/>
    </font>
    <font>
      <b/>
      <sz val="14"/>
      <color theme="1"/>
      <name val="Arial"/>
      <family val="2"/>
      <scheme val="minor"/>
    </font>
    <font>
      <sz val="15"/>
      <color rgb="FF00B050"/>
      <name val="Arial"/>
      <family val="2"/>
    </font>
    <font>
      <u/>
      <sz val="11"/>
      <color theme="10"/>
      <name val="Arial"/>
      <family val="2"/>
    </font>
    <font>
      <sz val="11"/>
      <color theme="0" tint="-0.14999847407452621"/>
      <name val="Arial"/>
      <family val="2"/>
      <charset val="204"/>
    </font>
    <font>
      <u/>
      <sz val="9"/>
      <color theme="0" tint="-0.34998626667073579"/>
      <name val="Arial"/>
      <family val="2"/>
    </font>
    <font>
      <sz val="9"/>
      <color theme="0" tint="-0.34998626667073579"/>
      <name val="Arial"/>
      <family val="2"/>
    </font>
    <font>
      <i/>
      <sz val="11"/>
      <color theme="0" tint="-0.34998626667073579"/>
      <name val="Arial"/>
      <family val="2"/>
    </font>
    <font>
      <sz val="9"/>
      <color rgb="FF37474F"/>
      <name val="Arial"/>
      <family val="2"/>
      <charset val="204"/>
    </font>
    <font>
      <sz val="9"/>
      <color theme="1"/>
      <name val="Arial"/>
      <family val="2"/>
      <charset val="204"/>
    </font>
    <font>
      <i/>
      <sz val="9"/>
      <color theme="1" tint="0.499984740745262"/>
      <name val="Arial"/>
      <family val="2"/>
      <charset val="204"/>
    </font>
    <font>
      <sz val="8"/>
      <color theme="0" tint="-0.14999847407452621"/>
      <name val="Arial"/>
      <family val="2"/>
    </font>
    <font>
      <b/>
      <sz val="10"/>
      <color theme="2"/>
      <name val="Arial"/>
      <family val="2"/>
      <charset val="204"/>
    </font>
    <font>
      <sz val="10"/>
      <color rgb="FF37474F"/>
      <name val="Arial"/>
      <family val="2"/>
      <charset val="204"/>
    </font>
    <font>
      <b/>
      <sz val="9"/>
      <color theme="1"/>
      <name val="Arial"/>
      <family val="2"/>
      <charset val="204"/>
    </font>
    <font>
      <sz val="10"/>
      <color theme="1"/>
      <name val="Arial"/>
      <family val="2"/>
      <charset val="204"/>
      <scheme val="major"/>
    </font>
    <font>
      <i/>
      <sz val="11"/>
      <color theme="1"/>
      <name val="Arial"/>
      <family val="2"/>
      <charset val="204"/>
    </font>
    <font>
      <sz val="11"/>
      <color theme="1"/>
      <name val="Roboto Condensed"/>
      <charset val="204"/>
    </font>
    <font>
      <sz val="9"/>
      <color theme="1"/>
      <name val="Arial"/>
      <family val="2"/>
      <scheme val="major"/>
    </font>
    <font>
      <b/>
      <sz val="9"/>
      <color theme="1"/>
      <name val="Arial"/>
      <family val="2"/>
      <charset val="204"/>
      <scheme val="major"/>
    </font>
    <font>
      <b/>
      <sz val="9"/>
      <name val="Arial"/>
      <family val="2"/>
      <charset val="204"/>
      <scheme val="major"/>
    </font>
    <font>
      <i/>
      <sz val="7.7"/>
      <color theme="1"/>
      <name val="Arial"/>
      <family val="2"/>
      <charset val="204"/>
    </font>
    <font>
      <sz val="9"/>
      <color theme="1"/>
      <name val="Arial"/>
      <family val="2"/>
      <charset val="204"/>
      <scheme val="major"/>
    </font>
    <font>
      <i/>
      <sz val="11"/>
      <color rgb="FF7F7F7F"/>
      <name val="Microsoft Sans Serif"/>
      <family val="2"/>
      <charset val="204"/>
    </font>
    <font>
      <sz val="8"/>
      <color theme="1"/>
      <name val="Arial"/>
      <family val="2"/>
    </font>
    <font>
      <sz val="8"/>
      <name val="Arial"/>
      <family val="2"/>
      <charset val="204"/>
      <scheme val="major"/>
    </font>
    <font>
      <sz val="22"/>
      <color rgb="FF00B050"/>
      <name val="Arial"/>
      <family val="2"/>
      <charset val="204"/>
    </font>
    <font>
      <i/>
      <sz val="11"/>
      <color theme="0" tint="-0.34998626667073579"/>
      <name val="Arial"/>
      <family val="2"/>
      <charset val="204"/>
    </font>
    <font>
      <i/>
      <sz val="8"/>
      <color theme="1"/>
      <name val="Arial"/>
      <family val="2"/>
      <charset val="204"/>
    </font>
    <font>
      <b/>
      <sz val="14"/>
      <name val="Arial"/>
      <family val="2"/>
      <charset val="204"/>
    </font>
    <font>
      <i/>
      <sz val="11"/>
      <color rgb="FFFF0000"/>
      <name val="Arial"/>
      <family val="2"/>
      <charset val="204"/>
    </font>
    <font>
      <b/>
      <sz val="10"/>
      <color theme="1"/>
      <name val="Arial"/>
      <family val="2"/>
      <charset val="204"/>
      <scheme val="major"/>
    </font>
    <font>
      <sz val="11"/>
      <color theme="1"/>
      <name val="Arial"/>
      <family val="2"/>
      <charset val="204"/>
      <scheme val="major"/>
    </font>
    <font>
      <sz val="22"/>
      <color rgb="FF00B050"/>
      <name val="Arial"/>
      <family val="2"/>
      <charset val="204"/>
      <scheme val="major"/>
    </font>
    <font>
      <u/>
      <sz val="10"/>
      <color theme="10"/>
      <name val="Arial"/>
      <family val="2"/>
      <charset val="204"/>
      <scheme val="major"/>
    </font>
    <font>
      <sz val="10"/>
      <color theme="0" tint="-0.34998626667073579"/>
      <name val="Arial"/>
      <family val="2"/>
      <charset val="204"/>
    </font>
    <font>
      <sz val="11"/>
      <color theme="0" tint="-0.34998626667073579"/>
      <name val="Arial"/>
      <family val="2"/>
    </font>
    <font>
      <sz val="11"/>
      <color rgb="FFFF0000"/>
      <name val="Arial"/>
      <family val="2"/>
      <charset val="204"/>
    </font>
    <font>
      <sz val="11"/>
      <color rgb="FFFF0000"/>
      <name val="Arial"/>
      <family val="2"/>
      <charset val="204"/>
      <scheme val="major"/>
    </font>
    <font>
      <sz val="10"/>
      <color rgb="FFFF0000"/>
      <name val="Arial"/>
      <family val="2"/>
      <charset val="204"/>
      <scheme val="major"/>
    </font>
    <font>
      <sz val="10"/>
      <color rgb="FF00B050"/>
      <name val="Arial"/>
      <family val="2"/>
      <charset val="204"/>
      <scheme val="major"/>
    </font>
    <font>
      <sz val="10"/>
      <color rgb="FFFFC000"/>
      <name val="Arial"/>
      <family val="2"/>
      <charset val="204"/>
      <scheme val="major"/>
    </font>
    <font>
      <b/>
      <sz val="11"/>
      <color theme="1"/>
      <name val="Arial"/>
      <family val="2"/>
      <charset val="204"/>
      <scheme val="major"/>
    </font>
    <font>
      <sz val="9"/>
      <color rgb="FF2E2E2E"/>
      <name val="Arial"/>
      <family val="2"/>
      <charset val="204"/>
      <scheme val="major"/>
    </font>
    <font>
      <i/>
      <sz val="9"/>
      <color theme="1"/>
      <name val="Arial"/>
      <family val="2"/>
      <charset val="204"/>
      <scheme val="major"/>
    </font>
    <font>
      <sz val="16"/>
      <color rgb="FF00B050"/>
      <name val="Arial"/>
      <family val="2"/>
      <charset val="204"/>
      <scheme val="major"/>
    </font>
    <font>
      <sz val="9"/>
      <name val="Arial"/>
      <family val="2"/>
      <charset val="204"/>
      <scheme val="major"/>
    </font>
    <font>
      <sz val="15"/>
      <color rgb="FF00B050"/>
      <name val="Arial"/>
      <family val="2"/>
      <charset val="204"/>
      <scheme val="major"/>
    </font>
    <font>
      <i/>
      <sz val="8"/>
      <color theme="2" tint="-0.249977111117893"/>
      <name val="Arial"/>
      <family val="2"/>
      <charset val="204"/>
      <scheme val="major"/>
    </font>
    <font>
      <sz val="14"/>
      <name val="Arial"/>
      <family val="2"/>
    </font>
    <font>
      <sz val="10"/>
      <color theme="2" tint="-0.249977111117893"/>
      <name val="Arial"/>
      <family val="2"/>
      <charset val="204"/>
    </font>
    <font>
      <sz val="8"/>
      <color theme="2" tint="-0.249977111117893"/>
      <name val="Arial"/>
      <family val="2"/>
      <charset val="204"/>
    </font>
    <font>
      <i/>
      <sz val="8"/>
      <color theme="2" tint="-0.249977111117893"/>
      <name val="Arial"/>
      <family val="2"/>
      <charset val="204"/>
    </font>
    <font>
      <sz val="9"/>
      <color theme="2" tint="-0.249977111117893"/>
      <name val="Arial"/>
      <family val="2"/>
      <charset val="204"/>
    </font>
    <font>
      <i/>
      <sz val="10"/>
      <color rgb="FFFF0000"/>
      <name val="Arial"/>
      <family val="2"/>
      <charset val="204"/>
    </font>
    <font>
      <i/>
      <sz val="9"/>
      <color rgb="FFFF0000"/>
      <name val="Arial"/>
      <family val="2"/>
      <charset val="204"/>
    </font>
    <font>
      <sz val="9"/>
      <color rgb="FFFF0000"/>
      <name val="Arial"/>
      <family val="2"/>
      <charset val="204"/>
    </font>
    <font>
      <sz val="10"/>
      <color theme="0" tint="-0.249977111117893"/>
      <name val="Arial"/>
      <family val="2"/>
      <charset val="204"/>
    </font>
    <font>
      <i/>
      <sz val="9"/>
      <color theme="0" tint="-0.249977111117893"/>
      <name val="Arial"/>
      <family val="2"/>
      <charset val="204"/>
    </font>
    <font>
      <sz val="9"/>
      <color theme="0" tint="-0.249977111117893"/>
      <name val="Arial"/>
      <family val="2"/>
      <charset val="204"/>
    </font>
    <font>
      <b/>
      <sz val="11"/>
      <name val="Arial"/>
      <family val="2"/>
      <charset val="204"/>
    </font>
    <font>
      <i/>
      <sz val="10"/>
      <color rgb="FFFF0000"/>
      <name val="Arial"/>
      <family val="2"/>
      <scheme val="minor"/>
    </font>
    <font>
      <i/>
      <sz val="8"/>
      <color rgb="FF7F7F7F"/>
      <name val="Microsoft Sans Serif"/>
      <family val="2"/>
      <charset val="204"/>
    </font>
    <font>
      <sz val="10"/>
      <color theme="0" tint="-0.249977111117893"/>
      <name val="Arial"/>
      <family val="2"/>
      <charset val="204"/>
      <scheme val="major"/>
    </font>
    <font>
      <sz val="9"/>
      <color theme="1"/>
      <name val="Segoe UI Symbol"/>
      <family val="2"/>
    </font>
    <font>
      <i/>
      <sz val="9"/>
      <color rgb="FFFF0000"/>
      <name val="Arial"/>
      <family val="2"/>
      <scheme val="minor"/>
    </font>
    <font>
      <i/>
      <sz val="7"/>
      <color rgb="FFFF0000"/>
      <name val="Arial"/>
      <family val="2"/>
      <charset val="204"/>
    </font>
    <font>
      <i/>
      <sz val="7.5"/>
      <color theme="2" tint="-0.249977111117893"/>
      <name val="Arial"/>
      <family val="2"/>
      <charset val="204"/>
    </font>
    <font>
      <b/>
      <sz val="10"/>
      <color rgb="FFFF0000"/>
      <name val="Arial"/>
      <family val="2"/>
      <charset val="204"/>
      <scheme val="major"/>
    </font>
    <font>
      <b/>
      <sz val="10"/>
      <color theme="7"/>
      <name val="Arial"/>
      <family val="2"/>
      <charset val="204"/>
      <scheme val="major"/>
    </font>
    <font>
      <b/>
      <sz val="10"/>
      <color rgb="FF00B050"/>
      <name val="Arial"/>
      <family val="2"/>
      <charset val="204"/>
      <scheme val="major"/>
    </font>
    <font>
      <sz val="9"/>
      <name val="Arial"/>
      <family val="2"/>
      <charset val="204"/>
    </font>
    <font>
      <sz val="8"/>
      <color theme="1"/>
      <name val="Arial"/>
      <family val="2"/>
      <scheme val="minor"/>
    </font>
    <font>
      <sz val="8"/>
      <color theme="3" tint="0.39997558519241921"/>
      <name val="Arial"/>
      <family val="2"/>
      <charset val="204"/>
    </font>
    <font>
      <sz val="16"/>
      <color theme="10"/>
      <name val="Arial"/>
      <family val="2"/>
    </font>
    <font>
      <sz val="10"/>
      <color theme="10"/>
      <name val="Arial"/>
      <family val="2"/>
      <charset val="204"/>
    </font>
    <font>
      <sz val="16"/>
      <color theme="4"/>
      <name val="Arial"/>
      <family val="2"/>
    </font>
    <font>
      <sz val="16"/>
      <color theme="1"/>
      <name val="Arial"/>
      <family val="2"/>
    </font>
    <font>
      <sz val="16"/>
      <color theme="10"/>
      <name val="Arial"/>
      <family val="2"/>
      <charset val="204"/>
    </font>
    <font>
      <sz val="11"/>
      <color theme="10"/>
      <name val="Arial"/>
      <family val="2"/>
    </font>
  </fonts>
  <fills count="12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4" tint="-0.2499465926084170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E4E4E4"/>
        <bgColor indexed="64"/>
      </patternFill>
    </fill>
    <fill>
      <patternFill patternType="solid">
        <fgColor rgb="FFCC99FF"/>
        <bgColor indexed="64"/>
      </patternFill>
    </fill>
    <fill>
      <patternFill patternType="solid">
        <fgColor rgb="FFFFDAD1"/>
        <bgColor indexed="64"/>
      </patternFill>
    </fill>
    <fill>
      <patternFill patternType="solid">
        <fgColor rgb="FFFFFFFF"/>
        <bgColor indexed="64"/>
      </patternFill>
    </fill>
  </fills>
  <borders count="2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dotted">
        <color theme="0" tint="-0.14996795556505021"/>
      </left>
      <right style="dotted">
        <color theme="0" tint="-0.14996795556505021"/>
      </right>
      <top style="dotted">
        <color theme="0" tint="-0.14996795556505021"/>
      </top>
      <bottom style="dotted">
        <color theme="0" tint="-0.14996795556505021"/>
      </bottom>
      <diagonal/>
    </border>
    <border>
      <left style="thin">
        <color theme="0" tint="-0.34998626667073579"/>
      </left>
      <right/>
      <top/>
      <bottom/>
      <diagonal/>
    </border>
    <border>
      <left style="thick">
        <color rgb="FF00B050"/>
      </left>
      <right style="thick">
        <color rgb="FF00B050"/>
      </right>
      <top style="thick">
        <color rgb="FF00B050"/>
      </top>
      <bottom style="thick">
        <color rgb="FF00B050"/>
      </bottom>
      <diagonal/>
    </border>
    <border>
      <left style="thick">
        <color rgb="FF00B050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double">
        <color theme="0" tint="-0.1499679555650502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/>
      <right/>
      <top style="medium">
        <color indexed="64"/>
      </top>
      <bottom style="medium">
        <color theme="0" tint="-0.14996795556505021"/>
      </bottom>
      <diagonal/>
    </border>
    <border>
      <left/>
      <right/>
      <top style="medium">
        <color theme="0" tint="-0.14996795556505021"/>
      </top>
      <bottom style="medium">
        <color theme="0" tint="-0.14996795556505021"/>
      </bottom>
      <diagonal/>
    </border>
    <border>
      <left/>
      <right/>
      <top/>
      <bottom style="thin">
        <color theme="0" tint="-0.2499465926084170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theme="0" tint="-0.14996795556505021"/>
      </top>
      <bottom style="thin">
        <color theme="0" tint="-0.14996795556505021"/>
      </bottom>
      <diagonal/>
    </border>
    <border>
      <left style="thin">
        <color theme="2"/>
      </left>
      <right style="thin">
        <color theme="2"/>
      </right>
      <top style="thin">
        <color theme="2"/>
      </top>
      <bottom style="thin">
        <color theme="2"/>
      </bottom>
      <diagonal/>
    </border>
    <border>
      <left style="thin">
        <color theme="1" tint="0.34998626667073579"/>
      </left>
      <right style="thin">
        <color theme="1" tint="0.34998626667073579"/>
      </right>
      <top style="thin">
        <color theme="1" tint="0.34998626667073579"/>
      </top>
      <bottom style="thin">
        <color theme="1" tint="0.34998626667073579"/>
      </bottom>
      <diagonal/>
    </border>
    <border>
      <left/>
      <right/>
      <top/>
      <bottom style="thin">
        <color theme="0" tint="-0.14996795556505021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theme="0" tint="-0.14996795556505021"/>
      </top>
      <bottom/>
      <diagonal/>
    </border>
    <border>
      <left/>
      <right/>
      <top/>
      <bottom style="thin">
        <color theme="2" tint="-0.24994659260841701"/>
      </bottom>
      <diagonal/>
    </border>
    <border>
      <left style="thin">
        <color theme="0" tint="-0.24994659260841701"/>
      </left>
      <right/>
      <top/>
      <bottom style="thin">
        <color theme="0" tint="-0.34998626667073579"/>
      </bottom>
      <diagonal/>
    </border>
    <border>
      <left/>
      <right/>
      <top/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/>
      <diagonal/>
    </border>
    <border>
      <left/>
      <right/>
      <top style="double">
        <color theme="0" tint="-0.14996795556505021"/>
      </top>
      <bottom/>
      <diagonal/>
    </border>
  </borders>
  <cellStyleXfs count="35">
    <xf numFmtId="0" fontId="0" fillId="0" borderId="0"/>
    <xf numFmtId="0" fontId="3" fillId="0" borderId="0" applyNumberFormat="0" applyFill="0" applyBorder="0" applyAlignment="0" applyProtection="0"/>
    <xf numFmtId="0" fontId="4" fillId="0" borderId="0"/>
    <xf numFmtId="0" fontId="5" fillId="0" borderId="0"/>
    <xf numFmtId="0" fontId="12" fillId="0" borderId="0" applyNumberFormat="0" applyFill="0" applyBorder="0" applyAlignment="0" applyProtection="0"/>
    <xf numFmtId="165" fontId="4" fillId="0" borderId="0" applyFont="0" applyFill="0" applyBorder="0" applyAlignment="0" applyProtection="0"/>
    <xf numFmtId="9" fontId="4" fillId="0" borderId="0" applyFont="0" applyFill="0" applyBorder="0" applyAlignment="0" applyProtection="0"/>
    <xf numFmtId="0" fontId="13" fillId="0" borderId="0"/>
    <xf numFmtId="0" fontId="14" fillId="3" borderId="0" applyNumberFormat="0" applyBorder="0" applyProtection="0">
      <alignment horizontal="left" vertical="center" indent="2"/>
    </xf>
    <xf numFmtId="0" fontId="4" fillId="0" borderId="0">
      <alignment horizontal="left" wrapText="1"/>
    </xf>
    <xf numFmtId="0" fontId="6" fillId="0" borderId="0" applyNumberFormat="0" applyFill="0" applyBorder="0" applyAlignment="0" applyProtection="0"/>
    <xf numFmtId="9" fontId="13" fillId="0" borderId="0" applyFont="0" applyFill="0" applyBorder="0" applyAlignment="0" applyProtection="0"/>
    <xf numFmtId="0" fontId="15" fillId="0" borderId="0"/>
    <xf numFmtId="0" fontId="11" fillId="0" borderId="0" applyNumberFormat="0" applyFill="0" applyBorder="0" applyAlignment="0" applyProtection="0">
      <alignment vertical="top"/>
      <protection locked="0"/>
    </xf>
    <xf numFmtId="0" fontId="5" fillId="0" borderId="0"/>
    <xf numFmtId="0" fontId="15" fillId="0" borderId="0"/>
    <xf numFmtId="9" fontId="15" fillId="0" borderId="0" applyFont="0" applyFill="0" applyBorder="0" applyAlignment="0" applyProtection="0"/>
    <xf numFmtId="9" fontId="2" fillId="0" borderId="0" applyFont="0" applyFill="0" applyBorder="0" applyAlignment="0" applyProtection="0"/>
    <xf numFmtId="0" fontId="2" fillId="0" borderId="0"/>
    <xf numFmtId="0" fontId="11" fillId="0" borderId="0" applyNumberFormat="0" applyFill="0" applyBorder="0" applyAlignment="0" applyProtection="0"/>
    <xf numFmtId="9" fontId="2" fillId="0" borderId="0" applyFont="0" applyFill="0" applyBorder="0" applyAlignment="0" applyProtection="0"/>
    <xf numFmtId="0" fontId="33" fillId="0" borderId="0"/>
    <xf numFmtId="9" fontId="33" fillId="0" borderId="0" applyFont="0" applyFill="0" applyBorder="0" applyAlignment="0" applyProtection="0"/>
    <xf numFmtId="0" fontId="13" fillId="0" borderId="0"/>
    <xf numFmtId="0" fontId="34" fillId="0" borderId="0" applyNumberFormat="0" applyFill="0" applyBorder="0" applyAlignment="0" applyProtection="0"/>
    <xf numFmtId="0" fontId="13" fillId="0" borderId="0"/>
    <xf numFmtId="0" fontId="3" fillId="0" borderId="0" applyNumberFormat="0" applyFill="0" applyBorder="0" applyAlignment="0" applyProtection="0"/>
    <xf numFmtId="0" fontId="2" fillId="0" borderId="0"/>
    <xf numFmtId="0" fontId="11" fillId="0" borderId="0" applyNumberFormat="0" applyFill="0" applyBorder="0" applyAlignment="0" applyProtection="0"/>
    <xf numFmtId="0" fontId="4" fillId="0" borderId="0"/>
    <xf numFmtId="0" fontId="5" fillId="0" borderId="0"/>
    <xf numFmtId="9" fontId="13" fillId="0" borderId="0" applyFont="0" applyFill="0" applyBorder="0" applyAlignment="0" applyProtection="0"/>
    <xf numFmtId="0" fontId="1" fillId="0" borderId="0"/>
    <xf numFmtId="0" fontId="96" fillId="9" borderId="19"/>
    <xf numFmtId="0" fontId="102" fillId="0" borderId="0" applyNumberFormat="0" applyFill="0" applyBorder="0" applyAlignment="0" applyProtection="0"/>
  </cellStyleXfs>
  <cellXfs count="622">
    <xf numFmtId="0" fontId="0" fillId="0" borderId="0" xfId="0"/>
    <xf numFmtId="0" fontId="7" fillId="2" borderId="0" xfId="1" applyFont="1" applyFill="1" applyAlignment="1"/>
    <xf numFmtId="0" fontId="8" fillId="2" borderId="0" xfId="0" applyFont="1" applyFill="1" applyAlignment="1">
      <alignment horizontal="left" wrapText="1"/>
    </xf>
    <xf numFmtId="0" fontId="7" fillId="2" borderId="0" xfId="1" applyFont="1" applyFill="1" applyAlignment="1">
      <alignment horizontal="right"/>
    </xf>
    <xf numFmtId="0" fontId="10" fillId="0" borderId="0" xfId="0" applyFont="1"/>
    <xf numFmtId="0" fontId="7" fillId="0" borderId="0" xfId="1" applyFont="1" applyFill="1" applyAlignment="1"/>
    <xf numFmtId="0" fontId="8" fillId="0" borderId="0" xfId="0" applyFont="1" applyFill="1" applyAlignment="1">
      <alignment horizontal="left" wrapText="1"/>
    </xf>
    <xf numFmtId="0" fontId="8" fillId="0" borderId="0" xfId="2" applyFont="1"/>
    <xf numFmtId="0" fontId="17" fillId="0" borderId="0" xfId="18" applyFont="1"/>
    <xf numFmtId="0" fontId="16" fillId="0" borderId="0" xfId="0" applyFont="1"/>
    <xf numFmtId="0" fontId="18" fillId="0" borderId="0" xfId="14" applyFont="1"/>
    <xf numFmtId="0" fontId="18" fillId="0" borderId="0" xfId="14" applyFont="1" applyFill="1"/>
    <xf numFmtId="0" fontId="20" fillId="0" borderId="0" xfId="14" applyFont="1" applyFill="1" applyBorder="1" applyAlignment="1">
      <alignment horizontal="center" vertical="center" wrapText="1"/>
    </xf>
    <xf numFmtId="0" fontId="18" fillId="0" borderId="0" xfId="14" applyFont="1" applyFill="1" applyAlignment="1">
      <alignment vertical="center"/>
    </xf>
    <xf numFmtId="0" fontId="18" fillId="0" borderId="0" xfId="14" applyFont="1" applyAlignment="1">
      <alignment vertical="center"/>
    </xf>
    <xf numFmtId="3" fontId="16" fillId="0" borderId="0" xfId="14" applyNumberFormat="1" applyFont="1" applyFill="1" applyBorder="1" applyAlignment="1">
      <alignment horizontal="right" vertical="center"/>
    </xf>
    <xf numFmtId="0" fontId="16" fillId="0" borderId="0" xfId="18" applyFont="1" applyAlignment="1">
      <alignment vertical="center"/>
    </xf>
    <xf numFmtId="0" fontId="16" fillId="0" borderId="0" xfId="18" applyFont="1" applyFill="1" applyAlignment="1">
      <alignment vertical="center"/>
    </xf>
    <xf numFmtId="0" fontId="16" fillId="0" borderId="0" xfId="18" applyFont="1"/>
    <xf numFmtId="0" fontId="21" fillId="0" borderId="0" xfId="14" applyFont="1" applyAlignment="1">
      <alignment horizontal="left"/>
    </xf>
    <xf numFmtId="167" fontId="16" fillId="0" borderId="0" xfId="18" applyNumberFormat="1" applyFont="1"/>
    <xf numFmtId="17" fontId="16" fillId="0" borderId="0" xfId="18" applyNumberFormat="1" applyFont="1" applyAlignment="1">
      <alignment vertical="center"/>
    </xf>
    <xf numFmtId="0" fontId="8" fillId="0" borderId="0" xfId="2" applyFont="1" applyAlignment="1"/>
    <xf numFmtId="0" fontId="8" fillId="0" borderId="0" xfId="2" applyFont="1" applyBorder="1" applyAlignment="1"/>
    <xf numFmtId="0" fontId="7" fillId="2" borderId="0" xfId="1" applyFont="1" applyFill="1" applyBorder="1" applyAlignment="1"/>
    <xf numFmtId="0" fontId="9" fillId="2" borderId="0" xfId="1" applyFont="1" applyFill="1" applyBorder="1" applyAlignment="1">
      <alignment horizontal="right"/>
    </xf>
    <xf numFmtId="0" fontId="7" fillId="2" borderId="0" xfId="1" applyFont="1" applyFill="1" applyBorder="1" applyAlignment="1">
      <alignment horizontal="right"/>
    </xf>
    <xf numFmtId="0" fontId="8" fillId="2" borderId="0" xfId="0" applyFont="1" applyFill="1" applyBorder="1" applyAlignment="1">
      <alignment horizontal="left" wrapText="1"/>
    </xf>
    <xf numFmtId="0" fontId="8" fillId="0" borderId="0" xfId="2" applyFont="1" applyBorder="1" applyAlignment="1">
      <alignment horizontal="right"/>
    </xf>
    <xf numFmtId="0" fontId="22" fillId="0" borderId="0" xfId="2" applyFont="1" applyBorder="1" applyAlignment="1"/>
    <xf numFmtId="0" fontId="18" fillId="0" borderId="0" xfId="3" applyFont="1" applyFill="1" applyBorder="1" applyAlignment="1">
      <alignment horizontal="left"/>
    </xf>
    <xf numFmtId="1" fontId="23" fillId="0" borderId="0" xfId="3" applyNumberFormat="1" applyFont="1" applyFill="1" applyBorder="1" applyAlignment="1">
      <alignment horizontal="right"/>
    </xf>
    <xf numFmtId="0" fontId="18" fillId="0" borderId="0" xfId="3" applyFont="1" applyFill="1" applyBorder="1" applyAlignment="1">
      <alignment horizontal="right"/>
    </xf>
    <xf numFmtId="164" fontId="8" fillId="0" borderId="0" xfId="2" applyNumberFormat="1" applyFont="1" applyBorder="1" applyAlignment="1"/>
    <xf numFmtId="0" fontId="23" fillId="0" borderId="0" xfId="3" applyFont="1" applyFill="1" applyBorder="1" applyAlignment="1">
      <alignment horizontal="right"/>
    </xf>
    <xf numFmtId="1" fontId="18" fillId="0" borderId="0" xfId="3" applyNumberFormat="1" applyFont="1" applyFill="1" applyBorder="1" applyAlignment="1">
      <alignment horizontal="right"/>
    </xf>
    <xf numFmtId="0" fontId="24" fillId="0" borderId="0" xfId="3" applyFont="1" applyFill="1" applyBorder="1" applyAlignment="1">
      <alignment horizontal="left"/>
    </xf>
    <xf numFmtId="0" fontId="8" fillId="0" borderId="0" xfId="2" applyFont="1" applyBorder="1" applyAlignment="1">
      <alignment horizontal="right" vertical="top"/>
    </xf>
    <xf numFmtId="0" fontId="8" fillId="0" borderId="0" xfId="2" applyFont="1" applyBorder="1" applyAlignment="1">
      <alignment vertical="top"/>
    </xf>
    <xf numFmtId="0" fontId="8" fillId="0" borderId="0" xfId="2" applyFont="1" applyBorder="1" applyAlignment="1">
      <alignment vertical="top" wrapText="1"/>
    </xf>
    <xf numFmtId="0" fontId="8" fillId="0" borderId="0" xfId="2" applyFont="1" applyAlignment="1">
      <alignment vertical="top"/>
    </xf>
    <xf numFmtId="0" fontId="25" fillId="0" borderId="0" xfId="1" applyFont="1" applyFill="1" applyBorder="1" applyAlignment="1"/>
    <xf numFmtId="0" fontId="26" fillId="0" borderId="0" xfId="3" applyFont="1" applyFill="1" applyBorder="1" applyAlignment="1">
      <alignment horizontal="left"/>
    </xf>
    <xf numFmtId="9" fontId="26" fillId="0" borderId="0" xfId="20" applyFont="1" applyFill="1" applyBorder="1" applyAlignment="1">
      <alignment horizontal="right"/>
    </xf>
    <xf numFmtId="3" fontId="18" fillId="0" borderId="0" xfId="3" applyNumberFormat="1" applyFont="1" applyFill="1" applyBorder="1" applyAlignment="1">
      <alignment horizontal="right"/>
    </xf>
    <xf numFmtId="166" fontId="16" fillId="0" borderId="0" xfId="2" applyNumberFormat="1" applyFont="1" applyBorder="1" applyAlignment="1">
      <alignment horizontal="right" vertical="center"/>
    </xf>
    <xf numFmtId="0" fontId="16" fillId="0" borderId="0" xfId="2" applyFont="1" applyFill="1" applyBorder="1" applyAlignment="1">
      <alignment horizontal="left" vertical="center"/>
    </xf>
    <xf numFmtId="0" fontId="27" fillId="0" borderId="0" xfId="19" applyFont="1" applyFill="1" applyAlignment="1">
      <alignment horizontal="left" vertical="top"/>
    </xf>
    <xf numFmtId="0" fontId="28" fillId="0" borderId="0" xfId="18" applyFont="1"/>
    <xf numFmtId="0" fontId="28" fillId="5" borderId="0" xfId="15" applyFont="1" applyFill="1" applyBorder="1" applyAlignment="1"/>
    <xf numFmtId="1" fontId="31" fillId="0" borderId="0" xfId="3" applyNumberFormat="1" applyFont="1" applyFill="1" applyBorder="1" applyAlignment="1">
      <alignment horizontal="right"/>
    </xf>
    <xf numFmtId="168" fontId="20" fillId="5" borderId="0" xfId="15" applyNumberFormat="1" applyFont="1" applyFill="1" applyBorder="1" applyAlignment="1">
      <alignment horizontal="left"/>
    </xf>
    <xf numFmtId="0" fontId="11" fillId="0" borderId="0" xfId="19" applyFill="1" applyAlignment="1">
      <alignment horizontal="left" vertical="top"/>
    </xf>
    <xf numFmtId="0" fontId="22" fillId="0" borderId="0" xfId="2" applyFont="1"/>
    <xf numFmtId="0" fontId="8" fillId="0" borderId="0" xfId="2" applyFont="1" applyAlignment="1">
      <alignment horizontal="right"/>
    </xf>
    <xf numFmtId="1" fontId="18" fillId="0" borderId="0" xfId="3" applyNumberFormat="1" applyFont="1" applyAlignment="1">
      <alignment horizontal="right"/>
    </xf>
    <xf numFmtId="0" fontId="18" fillId="0" borderId="0" xfId="3" applyFont="1" applyAlignment="1">
      <alignment horizontal="left"/>
    </xf>
    <xf numFmtId="0" fontId="23" fillId="0" borderId="0" xfId="3" applyFont="1" applyAlignment="1">
      <alignment horizontal="right"/>
    </xf>
    <xf numFmtId="0" fontId="26" fillId="0" borderId="0" xfId="3" applyFont="1" applyAlignment="1">
      <alignment horizontal="left"/>
    </xf>
    <xf numFmtId="0" fontId="24" fillId="0" borderId="0" xfId="3" applyFont="1" applyAlignment="1">
      <alignment horizontal="left"/>
    </xf>
    <xf numFmtId="164" fontId="8" fillId="0" borderId="0" xfId="2" applyNumberFormat="1" applyFont="1"/>
    <xf numFmtId="0" fontId="8" fillId="0" borderId="0" xfId="0" applyFont="1"/>
    <xf numFmtId="9" fontId="18" fillId="0" borderId="0" xfId="20" applyFont="1" applyAlignment="1">
      <alignment horizontal="right"/>
    </xf>
    <xf numFmtId="17" fontId="33" fillId="0" borderId="0" xfId="21" applyNumberFormat="1"/>
    <xf numFmtId="9" fontId="33" fillId="0" borderId="0" xfId="21" applyNumberFormat="1"/>
    <xf numFmtId="9" fontId="33" fillId="0" borderId="0" xfId="22"/>
    <xf numFmtId="0" fontId="8" fillId="0" borderId="0" xfId="7" applyFont="1"/>
    <xf numFmtId="0" fontId="20" fillId="2" borderId="0" xfId="2" applyFont="1" applyFill="1" applyAlignment="1">
      <alignment horizontal="right" wrapText="1"/>
    </xf>
    <xf numFmtId="0" fontId="36" fillId="0" borderId="0" xfId="3" applyFont="1" applyAlignment="1">
      <alignment horizontal="left"/>
    </xf>
    <xf numFmtId="17" fontId="19" fillId="0" borderId="0" xfId="3" applyNumberFormat="1" applyFont="1" applyAlignment="1">
      <alignment horizontal="left" wrapText="1"/>
    </xf>
    <xf numFmtId="0" fontId="4" fillId="0" borderId="0" xfId="2"/>
    <xf numFmtId="0" fontId="37" fillId="0" borderId="0" xfId="23" applyFont="1"/>
    <xf numFmtId="0" fontId="21" fillId="0" borderId="0" xfId="23" applyFont="1"/>
    <xf numFmtId="0" fontId="13" fillId="0" borderId="0" xfId="23"/>
    <xf numFmtId="0" fontId="38" fillId="0" borderId="3" xfId="23" applyFont="1" applyBorder="1" applyAlignment="1">
      <alignment horizontal="left" wrapText="1"/>
    </xf>
    <xf numFmtId="0" fontId="38" fillId="0" borderId="3" xfId="23" applyFont="1" applyBorder="1" applyAlignment="1">
      <alignment horizontal="right"/>
    </xf>
    <xf numFmtId="0" fontId="38" fillId="0" borderId="0" xfId="23" applyFont="1" applyAlignment="1">
      <alignment horizontal="left" vertical="center"/>
    </xf>
    <xf numFmtId="166" fontId="21" fillId="0" borderId="0" xfId="23" applyNumberFormat="1" applyFont="1" applyAlignment="1">
      <alignment horizontal="right" vertical="center"/>
    </xf>
    <xf numFmtId="1" fontId="24" fillId="0" borderId="0" xfId="3" applyNumberFormat="1" applyFont="1" applyFill="1" applyBorder="1" applyAlignment="1">
      <alignment horizontal="right"/>
    </xf>
    <xf numFmtId="3" fontId="20" fillId="6" borderId="4" xfId="7" applyNumberFormat="1" applyFont="1" applyFill="1" applyBorder="1" applyAlignment="1">
      <alignment horizontal="right" wrapText="1"/>
    </xf>
    <xf numFmtId="3" fontId="16" fillId="0" borderId="4" xfId="7" applyNumberFormat="1" applyFont="1" applyBorder="1" applyAlignment="1">
      <alignment horizontal="right" wrapText="1"/>
    </xf>
    <xf numFmtId="0" fontId="16" fillId="0" borderId="0" xfId="7" applyFont="1" applyFill="1" applyAlignment="1">
      <alignment vertical="top"/>
    </xf>
    <xf numFmtId="0" fontId="40" fillId="0" borderId="0" xfId="7" applyFont="1" applyAlignment="1">
      <alignment horizontal="left" vertical="center"/>
    </xf>
    <xf numFmtId="0" fontId="41" fillId="0" borderId="2" xfId="2" applyFont="1" applyFill="1" applyBorder="1" applyAlignment="1">
      <alignment horizontal="left" wrapText="1"/>
    </xf>
    <xf numFmtId="0" fontId="18" fillId="0" borderId="0" xfId="3" applyFont="1" applyFill="1" applyBorder="1" applyAlignment="1">
      <alignment horizontal="left" indent="1"/>
    </xf>
    <xf numFmtId="9" fontId="44" fillId="0" borderId="0" xfId="20" applyFont="1" applyFill="1" applyBorder="1" applyAlignment="1">
      <alignment horizontal="right"/>
    </xf>
    <xf numFmtId="0" fontId="46" fillId="0" borderId="0" xfId="2" applyFont="1" applyBorder="1" applyAlignment="1"/>
    <xf numFmtId="0" fontId="2" fillId="0" borderId="2" xfId="2" applyFont="1" applyFill="1" applyBorder="1" applyAlignment="1">
      <alignment horizontal="left" wrapText="1"/>
    </xf>
    <xf numFmtId="0" fontId="46" fillId="0" borderId="2" xfId="2" applyFont="1" applyFill="1" applyBorder="1" applyAlignment="1">
      <alignment horizontal="left" wrapText="1"/>
    </xf>
    <xf numFmtId="1" fontId="47" fillId="0" borderId="2" xfId="3" applyNumberFormat="1" applyFont="1" applyFill="1" applyBorder="1" applyAlignment="1">
      <alignment horizontal="right" wrapText="1"/>
    </xf>
    <xf numFmtId="17" fontId="43" fillId="0" borderId="2" xfId="3" applyNumberFormat="1" applyFont="1" applyFill="1" applyBorder="1" applyAlignment="1">
      <alignment horizontal="right" wrapText="1"/>
    </xf>
    <xf numFmtId="0" fontId="32" fillId="0" borderId="5" xfId="19" applyFont="1" applyBorder="1"/>
    <xf numFmtId="0" fontId="7" fillId="0" borderId="0" xfId="1" applyFont="1" applyFill="1" applyBorder="1" applyAlignment="1"/>
    <xf numFmtId="1" fontId="18" fillId="0" borderId="0" xfId="3" applyNumberFormat="1" applyFont="1" applyFill="1" applyBorder="1" applyAlignment="1">
      <alignment horizontal="center"/>
    </xf>
    <xf numFmtId="0" fontId="16" fillId="0" borderId="0" xfId="14" applyFont="1" applyBorder="1" applyAlignment="1">
      <alignment vertical="center"/>
    </xf>
    <xf numFmtId="3" fontId="16" fillId="0" borderId="0" xfId="14" applyNumberFormat="1" applyFont="1" applyBorder="1" applyAlignment="1">
      <alignment horizontal="right" vertical="center"/>
    </xf>
    <xf numFmtId="3" fontId="18" fillId="0" borderId="0" xfId="14" applyNumberFormat="1" applyFont="1" applyBorder="1" applyAlignment="1">
      <alignment horizontal="right" vertical="center"/>
    </xf>
    <xf numFmtId="9" fontId="18" fillId="0" borderId="0" xfId="17" applyFont="1" applyBorder="1" applyAlignment="1">
      <alignment horizontal="right" vertical="center"/>
    </xf>
    <xf numFmtId="0" fontId="20" fillId="4" borderId="6" xfId="14" applyFont="1" applyFill="1" applyBorder="1" applyAlignment="1">
      <alignment horizontal="center" vertical="center" wrapText="1"/>
    </xf>
    <xf numFmtId="0" fontId="16" fillId="0" borderId="6" xfId="14" applyFont="1" applyBorder="1" applyAlignment="1">
      <alignment vertical="center"/>
    </xf>
    <xf numFmtId="3" fontId="16" fillId="0" borderId="6" xfId="14" applyNumberFormat="1" applyFont="1" applyBorder="1" applyAlignment="1">
      <alignment horizontal="right" vertical="center"/>
    </xf>
    <xf numFmtId="3" fontId="18" fillId="0" borderId="6" xfId="14" applyNumberFormat="1" applyFont="1" applyBorder="1" applyAlignment="1">
      <alignment horizontal="right" vertical="center"/>
    </xf>
    <xf numFmtId="9" fontId="18" fillId="0" borderId="6" xfId="16" applyNumberFormat="1" applyFont="1" applyBorder="1" applyAlignment="1">
      <alignment horizontal="right" vertical="center"/>
    </xf>
    <xf numFmtId="9" fontId="18" fillId="0" borderId="6" xfId="17" applyFont="1" applyBorder="1" applyAlignment="1">
      <alignment horizontal="right" vertical="center"/>
    </xf>
    <xf numFmtId="49" fontId="16" fillId="0" borderId="6" xfId="14" applyNumberFormat="1" applyFont="1" applyBorder="1" applyAlignment="1">
      <alignment vertical="center"/>
    </xf>
    <xf numFmtId="0" fontId="16" fillId="0" borderId="6" xfId="14" applyFont="1" applyBorder="1" applyAlignment="1">
      <alignment horizontal="left" vertical="center" indent="1"/>
    </xf>
    <xf numFmtId="0" fontId="8" fillId="0" borderId="0" xfId="2" applyFont="1" applyAlignment="1">
      <alignment wrapText="1"/>
    </xf>
    <xf numFmtId="0" fontId="8" fillId="0" borderId="0" xfId="2" applyFont="1" applyBorder="1" applyAlignment="1">
      <alignment wrapText="1"/>
    </xf>
    <xf numFmtId="0" fontId="42" fillId="0" borderId="0" xfId="3" applyFont="1" applyAlignment="1">
      <alignment horizontal="left"/>
    </xf>
    <xf numFmtId="0" fontId="50" fillId="0" borderId="0" xfId="0" applyFont="1"/>
    <xf numFmtId="0" fontId="51" fillId="0" borderId="0" xfId="2" applyFont="1"/>
    <xf numFmtId="9" fontId="50" fillId="0" borderId="0" xfId="0" applyNumberFormat="1" applyFont="1" applyBorder="1"/>
    <xf numFmtId="0" fontId="7" fillId="4" borderId="0" xfId="1" applyFont="1" applyFill="1" applyAlignment="1"/>
    <xf numFmtId="0" fontId="32" fillId="4" borderId="0" xfId="19" applyFont="1" applyFill="1" applyBorder="1"/>
    <xf numFmtId="0" fontId="32" fillId="4" borderId="0" xfId="19" applyFont="1" applyFill="1"/>
    <xf numFmtId="1" fontId="26" fillId="4" borderId="0" xfId="3" applyNumberFormat="1" applyFont="1" applyFill="1" applyBorder="1" applyAlignment="1">
      <alignment horizontal="right"/>
    </xf>
    <xf numFmtId="9" fontId="26" fillId="4" borderId="0" xfId="20" applyFont="1" applyFill="1" applyBorder="1" applyAlignment="1">
      <alignment horizontal="right"/>
    </xf>
    <xf numFmtId="0" fontId="24" fillId="4" borderId="0" xfId="3" applyFont="1" applyFill="1" applyBorder="1" applyAlignment="1">
      <alignment horizontal="left"/>
    </xf>
    <xf numFmtId="1" fontId="24" fillId="4" borderId="0" xfId="3" applyNumberFormat="1" applyFont="1" applyFill="1" applyBorder="1" applyAlignment="1">
      <alignment horizontal="right"/>
    </xf>
    <xf numFmtId="0" fontId="45" fillId="0" borderId="0" xfId="2" applyFont="1" applyFill="1" applyBorder="1" applyAlignment="1"/>
    <xf numFmtId="0" fontId="8" fillId="4" borderId="0" xfId="2" applyFont="1" applyFill="1" applyBorder="1" applyAlignment="1"/>
    <xf numFmtId="1" fontId="48" fillId="4" borderId="0" xfId="3" applyNumberFormat="1" applyFont="1" applyFill="1" applyBorder="1" applyAlignment="1">
      <alignment horizontal="right" wrapText="1"/>
    </xf>
    <xf numFmtId="1" fontId="48" fillId="4" borderId="0" xfId="2" applyNumberFormat="1" applyFont="1" applyFill="1" applyBorder="1" applyAlignment="1"/>
    <xf numFmtId="170" fontId="43" fillId="0" borderId="2" xfId="3" applyNumberFormat="1" applyFont="1" applyFill="1" applyBorder="1" applyAlignment="1">
      <alignment horizontal="center" wrapText="1"/>
    </xf>
    <xf numFmtId="0" fontId="48" fillId="4" borderId="0" xfId="2" applyFont="1" applyFill="1" applyBorder="1" applyAlignment="1"/>
    <xf numFmtId="0" fontId="8" fillId="0" borderId="0" xfId="2" applyFont="1" applyFill="1" applyBorder="1" applyAlignment="1">
      <alignment horizontal="left" wrapText="1"/>
    </xf>
    <xf numFmtId="0" fontId="55" fillId="0" borderId="0" xfId="3" applyFont="1" applyAlignment="1">
      <alignment horizontal="left"/>
    </xf>
    <xf numFmtId="0" fontId="23" fillId="4" borderId="0" xfId="3" applyFont="1" applyFill="1" applyBorder="1" applyAlignment="1">
      <alignment horizontal="right"/>
    </xf>
    <xf numFmtId="9" fontId="24" fillId="4" borderId="0" xfId="3" applyNumberFormat="1" applyFont="1" applyFill="1" applyBorder="1" applyAlignment="1">
      <alignment horizontal="left"/>
    </xf>
    <xf numFmtId="0" fontId="0" fillId="0" borderId="0" xfId="0" applyAlignment="1">
      <alignment horizontal="left" vertical="center"/>
    </xf>
    <xf numFmtId="0" fontId="0" fillId="0" borderId="0" xfId="0" applyFont="1" applyAlignment="1">
      <alignment horizontal="center" vertical="center"/>
    </xf>
    <xf numFmtId="0" fontId="0" fillId="4" borderId="0" xfId="0" applyFill="1" applyAlignment="1">
      <alignment horizontal="left" vertical="center" wrapText="1"/>
    </xf>
    <xf numFmtId="0" fontId="0" fillId="4" borderId="0" xfId="0" applyFont="1" applyFill="1" applyAlignment="1">
      <alignment horizontal="center" vertical="center"/>
    </xf>
    <xf numFmtId="0" fontId="0" fillId="4" borderId="0" xfId="0" applyFill="1" applyAlignment="1">
      <alignment wrapText="1"/>
    </xf>
    <xf numFmtId="0" fontId="56" fillId="0" borderId="0" xfId="2" applyFont="1" applyBorder="1" applyAlignment="1">
      <alignment vertical="top"/>
    </xf>
    <xf numFmtId="0" fontId="11" fillId="0" borderId="0" xfId="19" applyAlignment="1">
      <alignment horizontal="center"/>
    </xf>
    <xf numFmtId="0" fontId="0" fillId="4" borderId="0" xfId="0" applyFill="1" applyAlignment="1">
      <alignment vertical="center" wrapText="1"/>
    </xf>
    <xf numFmtId="0" fontId="57" fillId="0" borderId="0" xfId="2" applyFont="1"/>
    <xf numFmtId="0" fontId="58" fillId="0" borderId="0" xfId="2" applyFont="1"/>
    <xf numFmtId="0" fontId="59" fillId="0" borderId="0" xfId="2" applyFont="1"/>
    <xf numFmtId="0" fontId="25" fillId="4" borderId="0" xfId="1" applyFont="1" applyFill="1" applyBorder="1" applyAlignment="1"/>
    <xf numFmtId="0" fontId="8" fillId="0" borderId="0" xfId="2" applyFont="1" applyFill="1" applyAlignment="1">
      <alignment vertical="top"/>
    </xf>
    <xf numFmtId="0" fontId="8" fillId="0" borderId="0" xfId="2" applyFont="1" applyFill="1" applyAlignment="1"/>
    <xf numFmtId="0" fontId="28" fillId="4" borderId="0" xfId="3" applyFont="1" applyFill="1" applyBorder="1" applyAlignment="1">
      <alignment horizontal="left"/>
    </xf>
    <xf numFmtId="1" fontId="18" fillId="4" borderId="0" xfId="3" applyNumberFormat="1" applyFont="1" applyFill="1" applyBorder="1" applyAlignment="1">
      <alignment horizontal="right"/>
    </xf>
    <xf numFmtId="0" fontId="22" fillId="0" borderId="0" xfId="2" applyFont="1" applyFill="1" applyBorder="1" applyAlignment="1"/>
    <xf numFmtId="0" fontId="26" fillId="4" borderId="0" xfId="3" applyFont="1" applyFill="1" applyBorder="1" applyAlignment="1">
      <alignment horizontal="left"/>
    </xf>
    <xf numFmtId="0" fontId="11" fillId="2" borderId="0" xfId="19" applyFill="1" applyAlignment="1">
      <alignment horizontal="right"/>
    </xf>
    <xf numFmtId="0" fontId="8" fillId="2" borderId="0" xfId="0" applyFont="1" applyFill="1" applyBorder="1" applyAlignment="1">
      <alignment horizontal="right" wrapText="1"/>
    </xf>
    <xf numFmtId="0" fontId="8" fillId="4" borderId="0" xfId="2" applyFont="1" applyFill="1" applyAlignment="1"/>
    <xf numFmtId="164" fontId="8" fillId="4" borderId="0" xfId="2" applyNumberFormat="1" applyFont="1" applyFill="1" applyBorder="1" applyAlignment="1"/>
    <xf numFmtId="0" fontId="7" fillId="2" borderId="0" xfId="1" applyFont="1" applyFill="1" applyBorder="1" applyAlignment="1">
      <alignment horizontal="left"/>
    </xf>
    <xf numFmtId="0" fontId="16" fillId="0" borderId="0" xfId="2" applyFont="1"/>
    <xf numFmtId="0" fontId="16" fillId="0" borderId="0" xfId="2" quotePrefix="1" applyFont="1"/>
    <xf numFmtId="0" fontId="11" fillId="0" borderId="0" xfId="19" applyAlignment="1">
      <alignment horizontal="left" indent="2"/>
    </xf>
    <xf numFmtId="0" fontId="62" fillId="0" borderId="0" xfId="0" applyFont="1"/>
    <xf numFmtId="0" fontId="0" fillId="0" borderId="0" xfId="0" applyFont="1" applyAlignment="1">
      <alignment horizontal="right" vertical="center"/>
    </xf>
    <xf numFmtId="0" fontId="63" fillId="0" borderId="0" xfId="0" applyFont="1"/>
    <xf numFmtId="0" fontId="7" fillId="2" borderId="0" xfId="1" applyFont="1" applyFill="1" applyAlignment="1">
      <alignment horizontal="right" vertical="center"/>
    </xf>
    <xf numFmtId="0" fontId="7" fillId="0" borderId="0" xfId="1" applyFont="1" applyFill="1" applyAlignment="1">
      <alignment vertical="center"/>
    </xf>
    <xf numFmtId="0" fontId="16" fillId="0" borderId="0" xfId="0" applyFont="1" applyAlignment="1">
      <alignment vertical="center"/>
    </xf>
    <xf numFmtId="0" fontId="32" fillId="0" borderId="5" xfId="19" applyFont="1" applyBorder="1" applyAlignment="1">
      <alignment vertical="center"/>
    </xf>
    <xf numFmtId="0" fontId="7" fillId="4" borderId="0" xfId="1" applyFont="1" applyFill="1" applyAlignment="1">
      <alignment vertical="center"/>
    </xf>
    <xf numFmtId="0" fontId="8" fillId="4" borderId="0" xfId="0" applyFont="1" applyFill="1" applyAlignment="1">
      <alignment horizontal="left" wrapText="1"/>
    </xf>
    <xf numFmtId="0" fontId="7" fillId="2" borderId="0" xfId="1" applyFont="1" applyFill="1" applyAlignment="1">
      <alignment wrapText="1"/>
    </xf>
    <xf numFmtId="0" fontId="7" fillId="0" borderId="0" xfId="1" applyFont="1" applyFill="1" applyAlignment="1">
      <alignment wrapText="1"/>
    </xf>
    <xf numFmtId="0" fontId="7" fillId="4" borderId="0" xfId="1" applyFont="1" applyFill="1" applyAlignment="1">
      <alignment wrapText="1"/>
    </xf>
    <xf numFmtId="0" fontId="10" fillId="0" borderId="0" xfId="0" applyFont="1" applyAlignment="1">
      <alignment wrapText="1"/>
    </xf>
    <xf numFmtId="0" fontId="16" fillId="4" borderId="0" xfId="0" applyFont="1" applyFill="1"/>
    <xf numFmtId="0" fontId="16" fillId="4" borderId="0" xfId="0" applyFont="1" applyFill="1" applyAlignment="1">
      <alignment wrapText="1"/>
    </xf>
    <xf numFmtId="0" fontId="16" fillId="4" borderId="0" xfId="0" applyFont="1" applyFill="1" applyAlignment="1">
      <alignment vertical="center"/>
    </xf>
    <xf numFmtId="0" fontId="32" fillId="4" borderId="0" xfId="19" applyFont="1" applyFill="1" applyBorder="1" applyAlignment="1">
      <alignment vertical="center"/>
    </xf>
    <xf numFmtId="0" fontId="10" fillId="4" borderId="0" xfId="0" applyFont="1" applyFill="1" applyAlignment="1">
      <alignment vertical="center"/>
    </xf>
    <xf numFmtId="0" fontId="10" fillId="4" borderId="0" xfId="0" applyFont="1" applyFill="1"/>
    <xf numFmtId="0" fontId="10" fillId="4" borderId="0" xfId="0" applyFont="1" applyFill="1" applyAlignment="1">
      <alignment wrapText="1"/>
    </xf>
    <xf numFmtId="0" fontId="32" fillId="0" borderId="0" xfId="19" applyFont="1" applyFill="1" applyBorder="1"/>
    <xf numFmtId="0" fontId="16" fillId="0" borderId="0" xfId="0" applyFont="1" applyFill="1"/>
    <xf numFmtId="0" fontId="11" fillId="4" borderId="0" xfId="19" applyFill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53" fillId="0" borderId="0" xfId="0" applyFont="1" applyFill="1" applyAlignment="1">
      <alignment horizontal="left" vertical="center"/>
    </xf>
    <xf numFmtId="0" fontId="0" fillId="0" borderId="0" xfId="0" applyFill="1" applyAlignment="1">
      <alignment horizontal="left" vertical="center" wrapText="1"/>
    </xf>
    <xf numFmtId="0" fontId="0" fillId="0" borderId="0" xfId="0" applyFill="1" applyAlignment="1">
      <alignment horizontal="left" vertical="center"/>
    </xf>
    <xf numFmtId="0" fontId="53" fillId="0" borderId="0" xfId="0" applyFont="1" applyFill="1" applyAlignment="1">
      <alignment horizontal="right" vertical="center"/>
    </xf>
    <xf numFmtId="0" fontId="0" fillId="0" borderId="0" xfId="0" applyFill="1"/>
    <xf numFmtId="0" fontId="0" fillId="0" borderId="0" xfId="0" applyFont="1" applyFill="1" applyAlignment="1">
      <alignment horizontal="center" vertical="center"/>
    </xf>
    <xf numFmtId="0" fontId="0" fillId="0" borderId="0" xfId="0" applyFont="1" applyFill="1" applyAlignment="1">
      <alignment horizontal="right" vertical="center"/>
    </xf>
    <xf numFmtId="0" fontId="0" fillId="0" borderId="0" xfId="0" applyFill="1" applyAlignment="1">
      <alignment wrapText="1"/>
    </xf>
    <xf numFmtId="0" fontId="0" fillId="0" borderId="0" xfId="0" applyFill="1" applyAlignment="1">
      <alignment vertical="center" wrapText="1"/>
    </xf>
    <xf numFmtId="0" fontId="0" fillId="0" borderId="0" xfId="0" applyFill="1" applyAlignment="1">
      <alignment vertical="center"/>
    </xf>
    <xf numFmtId="0" fontId="53" fillId="2" borderId="0" xfId="0" applyFont="1" applyFill="1" applyAlignment="1">
      <alignment horizontal="left" vertical="center"/>
    </xf>
    <xf numFmtId="0" fontId="0" fillId="2" borderId="0" xfId="0" applyFill="1" applyAlignment="1">
      <alignment horizontal="left" vertical="center" wrapText="1"/>
    </xf>
    <xf numFmtId="0" fontId="64" fillId="2" borderId="0" xfId="1" applyFont="1" applyFill="1" applyAlignment="1"/>
    <xf numFmtId="0" fontId="65" fillId="0" borderId="0" xfId="2" applyFont="1" applyBorder="1" applyAlignment="1">
      <alignment vertical="top"/>
    </xf>
    <xf numFmtId="0" fontId="22" fillId="0" borderId="0" xfId="2" applyFont="1" applyBorder="1" applyAlignment="1">
      <alignment vertical="top" wrapText="1"/>
    </xf>
    <xf numFmtId="0" fontId="8" fillId="2" borderId="0" xfId="0" applyFont="1" applyFill="1" applyAlignment="1">
      <alignment horizontal="right" wrapText="1"/>
    </xf>
    <xf numFmtId="0" fontId="8" fillId="0" borderId="0" xfId="0" applyFont="1" applyAlignment="1">
      <alignment horizontal="left" wrapText="1"/>
    </xf>
    <xf numFmtId="0" fontId="66" fillId="0" borderId="0" xfId="2" applyFont="1" applyAlignment="1">
      <alignment horizontal="right"/>
    </xf>
    <xf numFmtId="0" fontId="11" fillId="0" borderId="0" xfId="19" applyFill="1" applyAlignment="1">
      <alignment horizontal="right"/>
    </xf>
    <xf numFmtId="0" fontId="8" fillId="0" borderId="0" xfId="0" applyFont="1" applyFill="1" applyBorder="1" applyAlignment="1">
      <alignment horizontal="right" wrapText="1"/>
    </xf>
    <xf numFmtId="0" fontId="32" fillId="0" borderId="7" xfId="19" applyFont="1" applyBorder="1"/>
    <xf numFmtId="0" fontId="32" fillId="0" borderId="0" xfId="19" applyFont="1" applyBorder="1"/>
    <xf numFmtId="0" fontId="11" fillId="4" borderId="0" xfId="19" applyFill="1" applyAlignment="1">
      <alignment horizontal="left" vertical="center"/>
    </xf>
    <xf numFmtId="0" fontId="67" fillId="4" borderId="0" xfId="0" applyFont="1" applyFill="1" applyAlignment="1">
      <alignment horizontal="left" vertical="center"/>
    </xf>
    <xf numFmtId="17" fontId="54" fillId="0" borderId="2" xfId="3" applyNumberFormat="1" applyFont="1" applyFill="1" applyBorder="1" applyAlignment="1">
      <alignment horizontal="right" wrapText="1"/>
    </xf>
    <xf numFmtId="17" fontId="54" fillId="0" borderId="2" xfId="3" applyNumberFormat="1" applyFont="1" applyFill="1" applyBorder="1" applyAlignment="1">
      <alignment horizontal="left" wrapText="1"/>
    </xf>
    <xf numFmtId="0" fontId="45" fillId="7" borderId="0" xfId="2" applyFont="1" applyFill="1" applyBorder="1" applyAlignment="1"/>
    <xf numFmtId="0" fontId="54" fillId="7" borderId="8" xfId="2" applyFont="1" applyFill="1" applyBorder="1" applyAlignment="1">
      <alignment horizontal="center" wrapText="1"/>
    </xf>
    <xf numFmtId="1" fontId="45" fillId="7" borderId="0" xfId="2" applyNumberFormat="1" applyFont="1" applyFill="1" applyBorder="1" applyAlignment="1">
      <alignment horizontal="center"/>
    </xf>
    <xf numFmtId="1" fontId="8" fillId="7" borderId="0" xfId="2" applyNumberFormat="1" applyFont="1" applyFill="1" applyBorder="1" applyAlignment="1">
      <alignment horizontal="center"/>
    </xf>
    <xf numFmtId="0" fontId="68" fillId="4" borderId="0" xfId="2" applyFont="1" applyFill="1" applyBorder="1" applyAlignment="1"/>
    <xf numFmtId="0" fontId="8" fillId="0" borderId="0" xfId="2" applyFont="1" applyFill="1" applyBorder="1" applyAlignment="1">
      <alignment vertical="top"/>
    </xf>
    <xf numFmtId="0" fontId="7" fillId="0" borderId="0" xfId="1" applyFont="1" applyFill="1" applyBorder="1" applyAlignment="1">
      <alignment horizontal="left"/>
    </xf>
    <xf numFmtId="0" fontId="7" fillId="0" borderId="0" xfId="1" applyFont="1" applyFill="1" applyBorder="1" applyAlignment="1">
      <alignment horizontal="right"/>
    </xf>
    <xf numFmtId="0" fontId="8" fillId="0" borderId="0" xfId="0" applyFont="1" applyFill="1" applyBorder="1" applyAlignment="1">
      <alignment horizontal="left" wrapText="1"/>
    </xf>
    <xf numFmtId="0" fontId="36" fillId="7" borderId="8" xfId="2" applyFont="1" applyFill="1" applyBorder="1" applyAlignment="1">
      <alignment horizontal="center" wrapText="1"/>
    </xf>
    <xf numFmtId="0" fontId="45" fillId="7" borderId="0" xfId="2" applyFont="1" applyFill="1" applyBorder="1" applyAlignment="1">
      <alignment horizontal="center"/>
    </xf>
    <xf numFmtId="0" fontId="19" fillId="0" borderId="2" xfId="3" applyFont="1" applyFill="1" applyBorder="1" applyAlignment="1">
      <alignment horizontal="left" wrapText="1"/>
    </xf>
    <xf numFmtId="0" fontId="19" fillId="0" borderId="2" xfId="3" applyFont="1" applyFill="1" applyBorder="1" applyAlignment="1">
      <alignment horizontal="right" wrapText="1"/>
    </xf>
    <xf numFmtId="0" fontId="52" fillId="0" borderId="0" xfId="2" applyFont="1" applyFill="1" applyBorder="1" applyAlignment="1">
      <alignment wrapText="1"/>
    </xf>
    <xf numFmtId="0" fontId="52" fillId="0" borderId="9" xfId="2" applyFont="1" applyFill="1" applyBorder="1" applyAlignment="1">
      <alignment wrapText="1"/>
    </xf>
    <xf numFmtId="3" fontId="49" fillId="7" borderId="0" xfId="7" applyNumberFormat="1" applyFont="1" applyFill="1" applyBorder="1" applyAlignment="1">
      <alignment horizontal="center"/>
    </xf>
    <xf numFmtId="0" fontId="7" fillId="5" borderId="0" xfId="1" applyFont="1" applyFill="1" applyBorder="1" applyAlignment="1">
      <alignment horizontal="left"/>
    </xf>
    <xf numFmtId="0" fontId="7" fillId="5" borderId="0" xfId="1" applyFont="1" applyFill="1" applyBorder="1" applyAlignment="1"/>
    <xf numFmtId="0" fontId="7" fillId="5" borderId="0" xfId="1" applyFont="1" applyFill="1" applyBorder="1" applyAlignment="1">
      <alignment horizontal="right"/>
    </xf>
    <xf numFmtId="0" fontId="8" fillId="5" borderId="0" xfId="0" applyFont="1" applyFill="1" applyBorder="1" applyAlignment="1">
      <alignment horizontal="left" wrapText="1"/>
    </xf>
    <xf numFmtId="0" fontId="11" fillId="5" borderId="0" xfId="19" applyFill="1" applyAlignment="1">
      <alignment horizontal="right"/>
    </xf>
    <xf numFmtId="0" fontId="8" fillId="5" borderId="0" xfId="0" applyFont="1" applyFill="1" applyAlignment="1">
      <alignment horizontal="left" wrapText="1"/>
    </xf>
    <xf numFmtId="0" fontId="8" fillId="5" borderId="0" xfId="0" applyFont="1" applyFill="1" applyBorder="1" applyAlignment="1">
      <alignment horizontal="right" wrapText="1"/>
    </xf>
    <xf numFmtId="0" fontId="8" fillId="0" borderId="10" xfId="0" applyFont="1" applyBorder="1"/>
    <xf numFmtId="0" fontId="50" fillId="0" borderId="10" xfId="0" applyFont="1" applyBorder="1"/>
    <xf numFmtId="0" fontId="41" fillId="0" borderId="1" xfId="2" applyFont="1" applyFill="1" applyBorder="1" applyAlignment="1">
      <alignment horizontal="left" wrapText="1"/>
    </xf>
    <xf numFmtId="0" fontId="69" fillId="0" borderId="0" xfId="0" applyFont="1"/>
    <xf numFmtId="0" fontId="69" fillId="0" borderId="0" xfId="0" applyFont="1" applyAlignment="1">
      <alignment horizontal="centerContinuous"/>
    </xf>
    <xf numFmtId="0" fontId="69" fillId="0" borderId="0" xfId="0" applyFont="1" applyBorder="1" applyAlignment="1">
      <alignment horizontal="centerContinuous"/>
    </xf>
    <xf numFmtId="0" fontId="8" fillId="0" borderId="10" xfId="2" applyFont="1" applyBorder="1"/>
    <xf numFmtId="0" fontId="50" fillId="0" borderId="0" xfId="0" applyFont="1" applyBorder="1"/>
    <xf numFmtId="0" fontId="20" fillId="0" borderId="1" xfId="2" applyFont="1" applyFill="1" applyBorder="1" applyAlignment="1">
      <alignment horizontal="left" wrapText="1"/>
    </xf>
    <xf numFmtId="0" fontId="20" fillId="2" borderId="0" xfId="2" applyFont="1" applyFill="1" applyBorder="1" applyAlignment="1">
      <alignment horizontal="left" wrapText="1"/>
    </xf>
    <xf numFmtId="1" fontId="19" fillId="2" borderId="0" xfId="3" applyNumberFormat="1" applyFont="1" applyFill="1" applyBorder="1" applyAlignment="1">
      <alignment horizontal="right" wrapText="1"/>
    </xf>
    <xf numFmtId="0" fontId="20" fillId="0" borderId="0" xfId="2" applyFont="1" applyFill="1" applyBorder="1" applyAlignment="1">
      <alignment horizontal="left"/>
    </xf>
    <xf numFmtId="0" fontId="43" fillId="0" borderId="0" xfId="3" applyFont="1" applyFill="1" applyBorder="1" applyAlignment="1">
      <alignment horizontal="right"/>
    </xf>
    <xf numFmtId="1" fontId="43" fillId="0" borderId="0" xfId="3" applyNumberFormat="1" applyFont="1" applyFill="1" applyBorder="1" applyAlignment="1">
      <alignment horizontal="right"/>
    </xf>
    <xf numFmtId="0" fontId="8" fillId="0" borderId="0" xfId="2" applyFont="1" applyFill="1" applyBorder="1" applyAlignment="1"/>
    <xf numFmtId="0" fontId="51" fillId="4" borderId="0" xfId="0" applyFont="1" applyFill="1"/>
    <xf numFmtId="0" fontId="8" fillId="4" borderId="0" xfId="0" applyFont="1" applyFill="1"/>
    <xf numFmtId="9" fontId="18" fillId="4" borderId="0" xfId="3" applyNumberFormat="1" applyFont="1" applyFill="1" applyBorder="1" applyAlignment="1">
      <alignment horizontal="right"/>
    </xf>
    <xf numFmtId="0" fontId="18" fillId="4" borderId="0" xfId="3" applyFont="1" applyFill="1" applyBorder="1" applyAlignment="1">
      <alignment horizontal="left" indent="1"/>
    </xf>
    <xf numFmtId="9" fontId="18" fillId="4" borderId="0" xfId="3" applyNumberFormat="1" applyFont="1" applyFill="1" applyBorder="1" applyAlignment="1">
      <alignment horizontal="left" indent="1"/>
    </xf>
    <xf numFmtId="0" fontId="18" fillId="2" borderId="0" xfId="3" applyFont="1" applyFill="1" applyBorder="1" applyAlignment="1">
      <alignment horizontal="left" indent="1"/>
    </xf>
    <xf numFmtId="9" fontId="18" fillId="2" borderId="0" xfId="3" applyNumberFormat="1" applyFont="1" applyFill="1" applyBorder="1" applyAlignment="1">
      <alignment horizontal="right"/>
    </xf>
    <xf numFmtId="0" fontId="20" fillId="4" borderId="0" xfId="2" applyFont="1" applyFill="1" applyAlignment="1">
      <alignment horizontal="left" wrapText="1"/>
    </xf>
    <xf numFmtId="9" fontId="19" fillId="4" borderId="0" xfId="20" applyFont="1" applyFill="1" applyAlignment="1">
      <alignment horizontal="right"/>
    </xf>
    <xf numFmtId="0" fontId="71" fillId="4" borderId="0" xfId="1" applyFont="1" applyFill="1" applyBorder="1" applyAlignment="1"/>
    <xf numFmtId="0" fontId="20" fillId="0" borderId="0" xfId="2" applyFont="1" applyBorder="1" applyAlignment="1"/>
    <xf numFmtId="0" fontId="20" fillId="0" borderId="0" xfId="2" applyFont="1" applyAlignment="1"/>
    <xf numFmtId="0" fontId="72" fillId="0" borderId="0" xfId="2" applyFont="1" applyBorder="1" applyAlignment="1"/>
    <xf numFmtId="9" fontId="18" fillId="4" borderId="0" xfId="20" applyFont="1" applyFill="1" applyBorder="1" applyAlignment="1">
      <alignment horizontal="right"/>
    </xf>
    <xf numFmtId="9" fontId="50" fillId="4" borderId="0" xfId="0" applyNumberFormat="1" applyFont="1" applyFill="1" applyBorder="1"/>
    <xf numFmtId="0" fontId="8" fillId="0" borderId="12" xfId="2" applyFont="1" applyBorder="1" applyAlignment="1"/>
    <xf numFmtId="0" fontId="8" fillId="0" borderId="0" xfId="2" applyFont="1" applyBorder="1"/>
    <xf numFmtId="0" fontId="73" fillId="0" borderId="0" xfId="3" applyFont="1" applyFill="1" applyBorder="1" applyAlignment="1">
      <alignment horizontal="left" vertical="center"/>
    </xf>
    <xf numFmtId="0" fontId="21" fillId="0" borderId="1" xfId="2" applyFont="1" applyFill="1" applyBorder="1" applyAlignment="1">
      <alignment horizontal="left" vertical="center" wrapText="1"/>
    </xf>
    <xf numFmtId="0" fontId="23" fillId="0" borderId="1" xfId="3" applyFont="1" applyFill="1" applyBorder="1" applyAlignment="1">
      <alignment horizontal="center" vertical="center" wrapText="1"/>
    </xf>
    <xf numFmtId="1" fontId="23" fillId="4" borderId="1" xfId="3" applyNumberFormat="1" applyFont="1" applyFill="1" applyBorder="1" applyAlignment="1">
      <alignment horizontal="center" vertical="center" wrapText="1"/>
    </xf>
    <xf numFmtId="0" fontId="21" fillId="0" borderId="0" xfId="2" applyFont="1" applyFill="1" applyBorder="1" applyAlignment="1">
      <alignment horizontal="left" vertical="center"/>
    </xf>
    <xf numFmtId="166" fontId="21" fillId="0" borderId="0" xfId="2" applyNumberFormat="1" applyFont="1" applyBorder="1" applyAlignment="1">
      <alignment horizontal="right" vertical="center"/>
    </xf>
    <xf numFmtId="166" fontId="21" fillId="4" borderId="0" xfId="2" applyNumberFormat="1" applyFont="1" applyFill="1" applyBorder="1" applyAlignment="1">
      <alignment horizontal="right" vertical="center"/>
    </xf>
    <xf numFmtId="9" fontId="21" fillId="4" borderId="0" xfId="11" applyFont="1" applyFill="1" applyBorder="1" applyAlignment="1">
      <alignment horizontal="right" vertical="center"/>
    </xf>
    <xf numFmtId="0" fontId="21" fillId="2" borderId="2" xfId="2" applyFont="1" applyFill="1" applyBorder="1" applyAlignment="1">
      <alignment horizontal="center" wrapText="1"/>
    </xf>
    <xf numFmtId="0" fontId="21" fillId="2" borderId="2" xfId="2" applyFont="1" applyFill="1" applyBorder="1" applyAlignment="1">
      <alignment horizontal="left" wrapText="1"/>
    </xf>
    <xf numFmtId="17" fontId="23" fillId="2" borderId="2" xfId="3" quotePrefix="1" applyNumberFormat="1" applyFont="1" applyFill="1" applyBorder="1" applyAlignment="1">
      <alignment horizontal="right" wrapText="1"/>
    </xf>
    <xf numFmtId="17" fontId="23" fillId="2" borderId="2" xfId="3" applyNumberFormat="1" applyFont="1" applyFill="1" applyBorder="1" applyAlignment="1">
      <alignment horizontal="right" wrapText="1"/>
    </xf>
    <xf numFmtId="0" fontId="23" fillId="4" borderId="0" xfId="3" applyFont="1" applyFill="1" applyBorder="1" applyAlignment="1">
      <alignment horizontal="left"/>
    </xf>
    <xf numFmtId="0" fontId="21" fillId="4" borderId="0" xfId="2" applyFont="1" applyFill="1" applyBorder="1" applyAlignment="1"/>
    <xf numFmtId="3" fontId="23" fillId="4" borderId="0" xfId="3" applyNumberFormat="1" applyFont="1" applyFill="1" applyBorder="1" applyAlignment="1">
      <alignment horizontal="right"/>
    </xf>
    <xf numFmtId="9" fontId="55" fillId="4" borderId="0" xfId="20" applyFont="1" applyFill="1" applyBorder="1" applyAlignment="1">
      <alignment horizontal="right"/>
    </xf>
    <xf numFmtId="0" fontId="23" fillId="0" borderId="0" xfId="3" applyFont="1" applyFill="1" applyBorder="1" applyAlignment="1">
      <alignment horizontal="left"/>
    </xf>
    <xf numFmtId="0" fontId="21" fillId="0" borderId="0" xfId="2" applyFont="1" applyBorder="1" applyAlignment="1"/>
    <xf numFmtId="3" fontId="23" fillId="0" borderId="0" xfId="3" applyNumberFormat="1" applyFont="1" applyFill="1" applyBorder="1" applyAlignment="1">
      <alignment horizontal="right"/>
    </xf>
    <xf numFmtId="9" fontId="55" fillId="5" borderId="0" xfId="20" applyFont="1" applyFill="1" applyBorder="1" applyAlignment="1">
      <alignment horizontal="right"/>
    </xf>
    <xf numFmtId="17" fontId="36" fillId="0" borderId="2" xfId="3" applyNumberFormat="1" applyFont="1" applyFill="1" applyBorder="1" applyAlignment="1">
      <alignment horizontal="left" vertical="center" wrapText="1"/>
    </xf>
    <xf numFmtId="17" fontId="36" fillId="0" borderId="2" xfId="3" applyNumberFormat="1" applyFont="1" applyFill="1" applyBorder="1" applyAlignment="1">
      <alignment horizontal="center" vertical="center" wrapText="1"/>
    </xf>
    <xf numFmtId="17" fontId="36" fillId="4" borderId="2" xfId="3" applyNumberFormat="1" applyFont="1" applyFill="1" applyBorder="1" applyAlignment="1">
      <alignment horizontal="right" vertical="center" wrapText="1"/>
    </xf>
    <xf numFmtId="166" fontId="21" fillId="0" borderId="0" xfId="2" applyNumberFormat="1" applyFont="1" applyBorder="1" applyAlignment="1">
      <alignment vertical="center"/>
    </xf>
    <xf numFmtId="166" fontId="21" fillId="4" borderId="0" xfId="2" applyNumberFormat="1" applyFont="1" applyFill="1" applyBorder="1" applyAlignment="1">
      <alignment vertical="center"/>
    </xf>
    <xf numFmtId="0" fontId="21" fillId="0" borderId="0" xfId="2" applyFont="1" applyFill="1" applyBorder="1" applyAlignment="1">
      <alignment horizontal="left" vertical="center" indent="1"/>
    </xf>
    <xf numFmtId="0" fontId="20" fillId="0" borderId="0" xfId="2" applyFont="1"/>
    <xf numFmtId="17" fontId="16" fillId="5" borderId="2" xfId="25" applyNumberFormat="1" applyFont="1" applyFill="1" applyBorder="1" applyAlignment="1">
      <alignment wrapText="1"/>
    </xf>
    <xf numFmtId="9" fontId="74" fillId="5" borderId="0" xfId="25" applyNumberFormat="1" applyFont="1" applyFill="1" applyBorder="1"/>
    <xf numFmtId="3" fontId="74" fillId="5" borderId="0" xfId="25" applyNumberFormat="1" applyFont="1" applyFill="1" applyBorder="1"/>
    <xf numFmtId="0" fontId="17" fillId="5" borderId="0" xfId="7" applyFont="1" applyFill="1" applyBorder="1" applyAlignment="1">
      <alignment horizontal="right" vertical="center" wrapText="1"/>
    </xf>
    <xf numFmtId="3" fontId="24" fillId="4" borderId="0" xfId="3" applyNumberFormat="1" applyFont="1" applyFill="1" applyBorder="1" applyAlignment="1">
      <alignment horizontal="right"/>
    </xf>
    <xf numFmtId="169" fontId="16" fillId="5" borderId="2" xfId="25" applyNumberFormat="1" applyFont="1" applyFill="1" applyBorder="1" applyAlignment="1">
      <alignment horizontal="right" wrapText="1"/>
    </xf>
    <xf numFmtId="9" fontId="61" fillId="5" borderId="0" xfId="25" applyNumberFormat="1" applyFont="1" applyFill="1" applyBorder="1" applyAlignment="1">
      <alignment vertical="center"/>
    </xf>
    <xf numFmtId="0" fontId="28" fillId="5" borderId="0" xfId="7" applyFont="1" applyFill="1" applyBorder="1" applyAlignment="1">
      <alignment horizontal="right" vertical="center" wrapText="1"/>
    </xf>
    <xf numFmtId="0" fontId="55" fillId="0" borderId="0" xfId="0" applyFont="1" applyAlignment="1">
      <alignment horizontal="left" vertical="center" readingOrder="1"/>
    </xf>
    <xf numFmtId="9" fontId="24" fillId="0" borderId="0" xfId="3" applyNumberFormat="1" applyFont="1" applyFill="1" applyBorder="1" applyAlignment="1">
      <alignment horizontal="left"/>
    </xf>
    <xf numFmtId="3" fontId="24" fillId="0" borderId="0" xfId="3" applyNumberFormat="1" applyFont="1" applyFill="1" applyBorder="1" applyAlignment="1">
      <alignment horizontal="right"/>
    </xf>
    <xf numFmtId="0" fontId="8" fillId="0" borderId="0" xfId="2" applyFont="1" applyFill="1"/>
    <xf numFmtId="0" fontId="28" fillId="5" borderId="0" xfId="7" applyFont="1" applyFill="1" applyBorder="1" applyAlignment="1">
      <alignment horizontal="left" vertical="center"/>
    </xf>
    <xf numFmtId="0" fontId="75" fillId="5" borderId="0" xfId="7" applyFont="1" applyFill="1" applyBorder="1" applyAlignment="1">
      <alignment horizontal="right" vertical="center"/>
    </xf>
    <xf numFmtId="0" fontId="26" fillId="5" borderId="0" xfId="7" applyFont="1" applyFill="1" applyBorder="1" applyAlignment="1">
      <alignment horizontal="right" vertical="center" wrapText="1"/>
    </xf>
    <xf numFmtId="0" fontId="26" fillId="5" borderId="0" xfId="7" applyFont="1" applyFill="1" applyBorder="1" applyAlignment="1">
      <alignment horizontal="left" vertical="center"/>
    </xf>
    <xf numFmtId="0" fontId="55" fillId="5" borderId="0" xfId="7" applyFont="1" applyFill="1" applyBorder="1" applyAlignment="1">
      <alignment horizontal="right" vertical="center"/>
    </xf>
    <xf numFmtId="9" fontId="26" fillId="5" borderId="0" xfId="25" applyNumberFormat="1" applyFont="1" applyFill="1" applyBorder="1" applyAlignment="1">
      <alignment vertical="center"/>
    </xf>
    <xf numFmtId="0" fontId="39" fillId="0" borderId="0" xfId="7" applyFont="1" applyAlignment="1">
      <alignment horizontal="right"/>
    </xf>
    <xf numFmtId="0" fontId="8" fillId="0" borderId="0" xfId="7" applyFont="1" applyAlignment="1">
      <alignment horizontal="right"/>
    </xf>
    <xf numFmtId="0" fontId="76" fillId="4" borderId="0" xfId="7" applyFont="1" applyFill="1" applyAlignment="1">
      <alignment horizontal="right"/>
    </xf>
    <xf numFmtId="3" fontId="76" fillId="4" borderId="0" xfId="7" applyNumberFormat="1" applyFont="1" applyFill="1" applyBorder="1" applyAlignment="1">
      <alignment horizontal="right" wrapText="1"/>
    </xf>
    <xf numFmtId="3" fontId="76" fillId="4" borderId="0" xfId="7" applyNumberFormat="1" applyFont="1" applyFill="1" applyAlignment="1">
      <alignment horizontal="right"/>
    </xf>
    <xf numFmtId="3" fontId="16" fillId="0" borderId="13" xfId="7" applyNumberFormat="1" applyFont="1" applyBorder="1" applyAlignment="1">
      <alignment horizontal="right" wrapText="1"/>
    </xf>
    <xf numFmtId="0" fontId="20" fillId="0" borderId="1" xfId="7" applyFont="1" applyFill="1" applyBorder="1" applyAlignment="1">
      <alignment horizontal="right" wrapText="1"/>
    </xf>
    <xf numFmtId="0" fontId="76" fillId="0" borderId="1" xfId="7" applyFont="1" applyFill="1" applyBorder="1" applyAlignment="1">
      <alignment horizontal="right"/>
    </xf>
    <xf numFmtId="0" fontId="8" fillId="0" borderId="0" xfId="7" applyFont="1" applyFill="1"/>
    <xf numFmtId="0" fontId="24" fillId="0" borderId="0" xfId="0" applyFont="1" applyFill="1"/>
    <xf numFmtId="0" fontId="77" fillId="0" borderId="0" xfId="7" applyFont="1" applyAlignment="1">
      <alignment horizontal="left" vertical="center"/>
    </xf>
    <xf numFmtId="0" fontId="20" fillId="0" borderId="1" xfId="7" applyFont="1" applyFill="1" applyBorder="1" applyAlignment="1">
      <alignment horizontal="center" wrapText="1"/>
    </xf>
    <xf numFmtId="0" fontId="16" fillId="0" borderId="13" xfId="7" applyNumberFormat="1" applyFont="1" applyBorder="1" applyAlignment="1">
      <alignment horizontal="center" wrapText="1"/>
    </xf>
    <xf numFmtId="0" fontId="16" fillId="0" borderId="4" xfId="7" applyNumberFormat="1" applyFont="1" applyBorder="1" applyAlignment="1">
      <alignment horizontal="center" wrapText="1"/>
    </xf>
    <xf numFmtId="0" fontId="16" fillId="0" borderId="4" xfId="7" applyFont="1" applyBorder="1" applyAlignment="1">
      <alignment horizontal="center" wrapText="1"/>
    </xf>
    <xf numFmtId="0" fontId="20" fillId="6" borderId="4" xfId="7" applyFont="1" applyFill="1" applyBorder="1" applyAlignment="1">
      <alignment horizontal="center" wrapText="1"/>
    </xf>
    <xf numFmtId="0" fontId="76" fillId="0" borderId="1" xfId="7" quotePrefix="1" applyFont="1" applyFill="1" applyBorder="1" applyAlignment="1">
      <alignment horizontal="right"/>
    </xf>
    <xf numFmtId="168" fontId="22" fillId="5" borderId="0" xfId="15" applyNumberFormat="1" applyFont="1" applyFill="1" applyBorder="1" applyAlignment="1">
      <alignment horizontal="left"/>
    </xf>
    <xf numFmtId="0" fontId="79" fillId="0" borderId="2" xfId="2" applyFont="1" applyFill="1" applyBorder="1" applyAlignment="1">
      <alignment wrapText="1"/>
    </xf>
    <xf numFmtId="0" fontId="79" fillId="0" borderId="2" xfId="2" applyFont="1" applyFill="1" applyBorder="1" applyAlignment="1">
      <alignment horizontal="right" wrapText="1"/>
    </xf>
    <xf numFmtId="0" fontId="60" fillId="0" borderId="14" xfId="2" applyFont="1" applyFill="1" applyBorder="1"/>
    <xf numFmtId="14" fontId="60" fillId="0" borderId="14" xfId="2" applyNumberFormat="1" applyFont="1" applyFill="1" applyBorder="1"/>
    <xf numFmtId="9" fontId="60" fillId="0" borderId="14" xfId="6" applyFont="1" applyFill="1" applyBorder="1"/>
    <xf numFmtId="0" fontId="60" fillId="0" borderId="15" xfId="2" applyFont="1" applyFill="1" applyBorder="1"/>
    <xf numFmtId="9" fontId="60" fillId="0" borderId="15" xfId="6" applyFont="1" applyFill="1" applyBorder="1"/>
    <xf numFmtId="0" fontId="37" fillId="0" borderId="1" xfId="2" applyFont="1" applyFill="1" applyBorder="1" applyAlignment="1"/>
    <xf numFmtId="9" fontId="80" fillId="0" borderId="0" xfId="2" applyNumberFormat="1" applyFont="1" applyFill="1" applyBorder="1"/>
    <xf numFmtId="0" fontId="37" fillId="0" borderId="0" xfId="2" applyFont="1" applyFill="1" applyBorder="1" applyAlignment="1"/>
    <xf numFmtId="14" fontId="60" fillId="8" borderId="15" xfId="2" applyNumberFormat="1" applyFont="1" applyFill="1" applyBorder="1"/>
    <xf numFmtId="14" fontId="60" fillId="8" borderId="14" xfId="2" applyNumberFormat="1" applyFont="1" applyFill="1" applyBorder="1"/>
    <xf numFmtId="1" fontId="60" fillId="8" borderId="14" xfId="2" applyNumberFormat="1" applyFont="1" applyFill="1" applyBorder="1"/>
    <xf numFmtId="1" fontId="60" fillId="8" borderId="15" xfId="2" applyNumberFormat="1" applyFont="1" applyFill="1" applyBorder="1"/>
    <xf numFmtId="0" fontId="25" fillId="4" borderId="0" xfId="1" applyFont="1" applyFill="1" applyBorder="1" applyAlignment="1">
      <alignment horizontal="left" indent="1"/>
    </xf>
    <xf numFmtId="0" fontId="69" fillId="0" borderId="0" xfId="0" applyFont="1" applyFill="1" applyBorder="1" applyAlignment="1">
      <alignment horizontal="centerContinuous"/>
    </xf>
    <xf numFmtId="0" fontId="8" fillId="0" borderId="0" xfId="0" applyFont="1" applyFill="1" applyAlignment="1">
      <alignment horizontal="centerContinuous"/>
    </xf>
    <xf numFmtId="0" fontId="8" fillId="0" borderId="0" xfId="0" applyFont="1" applyFill="1" applyBorder="1" applyAlignment="1">
      <alignment horizontal="centerContinuous"/>
    </xf>
    <xf numFmtId="0" fontId="81" fillId="4" borderId="0" xfId="1" applyFont="1" applyFill="1" applyBorder="1" applyAlignment="1"/>
    <xf numFmtId="0" fontId="82" fillId="0" borderId="0" xfId="19" applyFont="1" applyAlignment="1">
      <alignment horizontal="left" indent="2"/>
    </xf>
    <xf numFmtId="0" fontId="82" fillId="0" borderId="0" xfId="19" applyFont="1" applyAlignment="1">
      <alignment horizontal="left" indent="1"/>
    </xf>
    <xf numFmtId="0" fontId="35" fillId="0" borderId="0" xfId="0" applyFont="1" applyAlignment="1">
      <alignment horizontal="left" indent="1"/>
    </xf>
    <xf numFmtId="0" fontId="42" fillId="4" borderId="1" xfId="3" applyNumberFormat="1" applyFont="1" applyFill="1" applyBorder="1" applyAlignment="1">
      <alignment horizontal="center" wrapText="1"/>
    </xf>
    <xf numFmtId="0" fontId="42" fillId="0" borderId="1" xfId="3" applyNumberFormat="1" applyFont="1" applyFill="1" applyBorder="1" applyAlignment="1">
      <alignment horizontal="center" wrapText="1"/>
    </xf>
    <xf numFmtId="0" fontId="42" fillId="0" borderId="11" xfId="3" applyNumberFormat="1" applyFont="1" applyFill="1" applyBorder="1" applyAlignment="1">
      <alignment horizontal="center" wrapText="1"/>
    </xf>
    <xf numFmtId="0" fontId="83" fillId="0" borderId="0" xfId="2" applyFont="1" applyFill="1" applyBorder="1" applyAlignment="1"/>
    <xf numFmtId="0" fontId="39" fillId="0" borderId="0" xfId="2" applyFont="1" applyBorder="1"/>
    <xf numFmtId="0" fontId="84" fillId="0" borderId="0" xfId="2" applyFont="1" applyBorder="1" applyAlignment="1">
      <alignment horizontal="left" indent="1"/>
    </xf>
    <xf numFmtId="0" fontId="85" fillId="0" borderId="0" xfId="2" applyFont="1" applyBorder="1" applyAlignment="1"/>
    <xf numFmtId="0" fontId="86" fillId="0" borderId="0" xfId="2" applyFont="1"/>
    <xf numFmtId="0" fontId="87" fillId="0" borderId="0" xfId="32" applyFont="1" applyAlignment="1">
      <alignment horizontal="left" vertical="center"/>
    </xf>
    <xf numFmtId="0" fontId="88" fillId="0" borderId="0" xfId="32" applyFont="1" applyAlignment="1">
      <alignment horizontal="centerContinuous"/>
    </xf>
    <xf numFmtId="0" fontId="46" fillId="0" borderId="0" xfId="32" applyFont="1" applyAlignment="1">
      <alignment horizontal="centerContinuous"/>
    </xf>
    <xf numFmtId="0" fontId="46" fillId="0" borderId="0" xfId="32" applyFont="1"/>
    <xf numFmtId="0" fontId="88" fillId="0" borderId="0" xfId="32" applyFont="1"/>
    <xf numFmtId="0" fontId="87" fillId="0" borderId="0" xfId="32" applyFont="1" applyAlignment="1">
      <alignment horizontal="left" vertical="center" wrapText="1" indent="1"/>
    </xf>
    <xf numFmtId="0" fontId="89" fillId="0" borderId="0" xfId="32" applyFont="1"/>
    <xf numFmtId="0" fontId="39" fillId="0" borderId="0" xfId="2" applyFont="1"/>
    <xf numFmtId="0" fontId="85" fillId="0" borderId="0" xfId="2" applyFont="1"/>
    <xf numFmtId="0" fontId="90" fillId="0" borderId="0" xfId="2" applyFont="1"/>
    <xf numFmtId="166" fontId="21" fillId="0" borderId="0" xfId="2" applyNumberFormat="1" applyFont="1" applyAlignment="1">
      <alignment horizontal="right" vertical="center"/>
    </xf>
    <xf numFmtId="0" fontId="88" fillId="0" borderId="0" xfId="2" applyFont="1" applyAlignment="1">
      <alignment horizontal="left" vertical="center"/>
    </xf>
    <xf numFmtId="0" fontId="88" fillId="0" borderId="0" xfId="2" applyFont="1"/>
    <xf numFmtId="166" fontId="88" fillId="0" borderId="0" xfId="2" applyNumberFormat="1" applyFont="1"/>
    <xf numFmtId="0" fontId="88" fillId="0" borderId="2" xfId="2" applyFont="1" applyBorder="1" applyAlignment="1">
      <alignment horizontal="left" vertical="center" wrapText="1"/>
    </xf>
    <xf numFmtId="0" fontId="23" fillId="0" borderId="2" xfId="3" applyFont="1" applyBorder="1" applyAlignment="1">
      <alignment horizontal="right" vertical="center" wrapText="1"/>
    </xf>
    <xf numFmtId="0" fontId="88" fillId="0" borderId="2" xfId="2" applyFont="1" applyBorder="1" applyAlignment="1">
      <alignment horizontal="left" vertical="center"/>
    </xf>
    <xf numFmtId="166" fontId="21" fillId="0" borderId="2" xfId="2" applyNumberFormat="1" applyFont="1" applyBorder="1" applyAlignment="1">
      <alignment horizontal="right" vertical="center"/>
    </xf>
    <xf numFmtId="0" fontId="41" fillId="0" borderId="17" xfId="32" applyFont="1" applyBorder="1"/>
    <xf numFmtId="0" fontId="41" fillId="0" borderId="17" xfId="32" applyFont="1" applyBorder="1" applyAlignment="1">
      <alignment horizontal="right"/>
    </xf>
    <xf numFmtId="0" fontId="2" fillId="0" borderId="0" xfId="32" applyFont="1"/>
    <xf numFmtId="0" fontId="91" fillId="0" borderId="17" xfId="32" applyFont="1" applyBorder="1" applyAlignment="1">
      <alignment horizontal="right"/>
    </xf>
    <xf numFmtId="0" fontId="92" fillId="0" borderId="0" xfId="32" applyFont="1" applyAlignment="1">
      <alignment vertical="center" wrapText="1"/>
    </xf>
    <xf numFmtId="3" fontId="2" fillId="0" borderId="0" xfId="32" applyNumberFormat="1" applyFont="1"/>
    <xf numFmtId="3" fontId="91" fillId="0" borderId="0" xfId="32" applyNumberFormat="1" applyFont="1"/>
    <xf numFmtId="0" fontId="2" fillId="0" borderId="0" xfId="32" applyNumberFormat="1" applyFont="1"/>
    <xf numFmtId="0" fontId="41" fillId="0" borderId="17" xfId="32" applyFont="1" applyBorder="1" applyAlignment="1">
      <alignment horizontal="centerContinuous"/>
    </xf>
    <xf numFmtId="0" fontId="2" fillId="0" borderId="17" xfId="32" applyFont="1" applyBorder="1" applyAlignment="1">
      <alignment horizontal="centerContinuous"/>
    </xf>
    <xf numFmtId="171" fontId="60" fillId="0" borderId="0" xfId="0" applyNumberFormat="1" applyFont="1" applyBorder="1"/>
    <xf numFmtId="3" fontId="0" fillId="0" borderId="0" xfId="0" applyNumberFormat="1" applyBorder="1"/>
    <xf numFmtId="0" fontId="41" fillId="0" borderId="2" xfId="0" applyFont="1" applyFill="1" applyBorder="1" applyAlignment="1">
      <alignment horizontal="left"/>
    </xf>
    <xf numFmtId="0" fontId="41" fillId="0" borderId="2" xfId="0" applyFont="1" applyFill="1" applyBorder="1" applyAlignment="1">
      <alignment horizontal="right"/>
    </xf>
    <xf numFmtId="0" fontId="13" fillId="0" borderId="0" xfId="23" applyBorder="1"/>
    <xf numFmtId="0" fontId="16" fillId="0" borderId="0" xfId="2" applyFont="1" applyBorder="1"/>
    <xf numFmtId="0" fontId="47" fillId="0" borderId="0" xfId="3" applyFont="1" applyFill="1" applyBorder="1" applyAlignment="1">
      <alignment horizontal="right" wrapText="1"/>
    </xf>
    <xf numFmtId="1" fontId="47" fillId="0" borderId="0" xfId="3" applyNumberFormat="1" applyFont="1" applyFill="1" applyBorder="1" applyAlignment="1">
      <alignment horizontal="right" wrapText="1"/>
    </xf>
    <xf numFmtId="0" fontId="39" fillId="2" borderId="0" xfId="0" applyFont="1" applyFill="1" applyAlignment="1">
      <alignment horizontal="left" wrapText="1"/>
    </xf>
    <xf numFmtId="0" fontId="94" fillId="0" borderId="0" xfId="0" applyFont="1"/>
    <xf numFmtId="0" fontId="95" fillId="0" borderId="0" xfId="2" applyFont="1"/>
    <xf numFmtId="0" fontId="23" fillId="0" borderId="0" xfId="3" applyFont="1" applyBorder="1" applyAlignment="1">
      <alignment horizontal="right" vertical="center" wrapText="1"/>
    </xf>
    <xf numFmtId="166" fontId="88" fillId="0" borderId="0" xfId="2" applyNumberFormat="1" applyFont="1" applyBorder="1"/>
    <xf numFmtId="0" fontId="97" fillId="0" borderId="0" xfId="2" applyFont="1" applyBorder="1" applyAlignment="1">
      <alignment horizontal="left" vertical="center"/>
    </xf>
    <xf numFmtId="0" fontId="97" fillId="0" borderId="0" xfId="2" applyFont="1" applyBorder="1"/>
    <xf numFmtId="0" fontId="97" fillId="0" borderId="0" xfId="2" applyFont="1"/>
    <xf numFmtId="0" fontId="98" fillId="0" borderId="2" xfId="2" applyFont="1" applyBorder="1" applyAlignment="1">
      <alignment horizontal="left" vertical="center" wrapText="1"/>
    </xf>
    <xf numFmtId="0" fontId="99" fillId="0" borderId="2" xfId="3" applyFont="1" applyBorder="1" applyAlignment="1">
      <alignment horizontal="right" vertical="center" wrapText="1"/>
    </xf>
    <xf numFmtId="0" fontId="98" fillId="0" borderId="17" xfId="2" applyFont="1" applyBorder="1" applyAlignment="1">
      <alignment horizontal="left" vertical="center"/>
    </xf>
    <xf numFmtId="0" fontId="50" fillId="0" borderId="17" xfId="2" applyFont="1" applyBorder="1"/>
    <xf numFmtId="0" fontId="93" fillId="10" borderId="2" xfId="2" applyFont="1" applyFill="1" applyBorder="1" applyAlignment="1">
      <alignment horizontal="right"/>
    </xf>
    <xf numFmtId="0" fontId="46" fillId="4" borderId="0" xfId="32" applyFont="1" applyFill="1"/>
    <xf numFmtId="0" fontId="8" fillId="4" borderId="0" xfId="2" applyFont="1" applyFill="1"/>
    <xf numFmtId="0" fontId="50" fillId="0" borderId="2" xfId="2" applyFont="1" applyBorder="1"/>
    <xf numFmtId="0" fontId="50" fillId="0" borderId="2" xfId="2" applyFont="1" applyBorder="1" applyAlignment="1">
      <alignment horizontal="right"/>
    </xf>
    <xf numFmtId="0" fontId="81" fillId="0" borderId="0" xfId="1" applyFont="1" applyFill="1" applyBorder="1" applyAlignment="1"/>
    <xf numFmtId="0" fontId="46" fillId="0" borderId="0" xfId="32" applyFont="1" applyFill="1"/>
    <xf numFmtId="0" fontId="93" fillId="7" borderId="2" xfId="2" applyFont="1" applyFill="1" applyBorder="1" applyAlignment="1">
      <alignment horizontal="right"/>
    </xf>
    <xf numFmtId="0" fontId="21" fillId="7" borderId="0" xfId="2" applyFont="1" applyFill="1" applyAlignment="1">
      <alignment horizontal="right"/>
    </xf>
    <xf numFmtId="0" fontId="21" fillId="10" borderId="0" xfId="2" applyFont="1" applyFill="1" applyAlignment="1">
      <alignment horizontal="right"/>
    </xf>
    <xf numFmtId="0" fontId="98" fillId="0" borderId="0" xfId="2" applyFont="1" applyBorder="1" applyAlignment="1">
      <alignment horizontal="left" vertical="center"/>
    </xf>
    <xf numFmtId="0" fontId="50" fillId="0" borderId="0" xfId="2" applyFont="1" applyBorder="1"/>
    <xf numFmtId="0" fontId="103" fillId="0" borderId="0" xfId="2" applyFont="1"/>
    <xf numFmtId="0" fontId="25" fillId="11" borderId="0" xfId="1" applyFont="1" applyFill="1" applyBorder="1" applyAlignment="1"/>
    <xf numFmtId="0" fontId="23" fillId="11" borderId="0" xfId="3" applyFont="1" applyFill="1" applyBorder="1" applyAlignment="1">
      <alignment horizontal="right"/>
    </xf>
    <xf numFmtId="0" fontId="8" fillId="11" borderId="0" xfId="2" applyFont="1" applyFill="1"/>
    <xf numFmtId="0" fontId="22" fillId="0" borderId="0" xfId="2" applyFont="1" applyFill="1"/>
    <xf numFmtId="0" fontId="95" fillId="0" borderId="0" xfId="2" applyFont="1" applyFill="1"/>
    <xf numFmtId="0" fontId="50" fillId="0" borderId="0" xfId="2" applyFont="1" applyFill="1" applyBorder="1"/>
    <xf numFmtId="0" fontId="50" fillId="0" borderId="0" xfId="2" applyFont="1" applyFill="1" applyBorder="1" applyAlignment="1">
      <alignment horizontal="right"/>
    </xf>
    <xf numFmtId="0" fontId="8" fillId="0" borderId="0" xfId="2" applyFont="1" applyFill="1" applyBorder="1"/>
    <xf numFmtId="0" fontId="50" fillId="0" borderId="0" xfId="2" applyFont="1"/>
    <xf numFmtId="0" fontId="46" fillId="0" borderId="0" xfId="2" applyFont="1"/>
    <xf numFmtId="0" fontId="46" fillId="2" borderId="0" xfId="0" applyFont="1" applyFill="1" applyAlignment="1">
      <alignment horizontal="left" wrapText="1"/>
    </xf>
    <xf numFmtId="0" fontId="105" fillId="2" borderId="0" xfId="1" applyFont="1" applyFill="1" applyBorder="1" applyAlignment="1"/>
    <xf numFmtId="0" fontId="11" fillId="2" borderId="0" xfId="19" applyFont="1" applyFill="1" applyAlignment="1">
      <alignment horizontal="right"/>
    </xf>
    <xf numFmtId="0" fontId="46" fillId="2" borderId="0" xfId="0" applyFont="1" applyFill="1" applyBorder="1" applyAlignment="1">
      <alignment horizontal="right" wrapText="1"/>
    </xf>
    <xf numFmtId="0" fontId="46" fillId="0" borderId="0" xfId="0" applyFont="1" applyFill="1" applyAlignment="1">
      <alignment horizontal="left" wrapText="1"/>
    </xf>
    <xf numFmtId="0" fontId="50" fillId="0" borderId="0" xfId="2" applyFont="1" applyBorder="1" applyAlignment="1"/>
    <xf numFmtId="0" fontId="106" fillId="0" borderId="0" xfId="2" applyFont="1"/>
    <xf numFmtId="0" fontId="46" fillId="0" borderId="0" xfId="23" applyFont="1"/>
    <xf numFmtId="0" fontId="0" fillId="0" borderId="0" xfId="2" applyFont="1"/>
    <xf numFmtId="3" fontId="0" fillId="0" borderId="0" xfId="2" applyNumberFormat="1" applyFont="1"/>
    <xf numFmtId="171" fontId="0" fillId="0" borderId="0" xfId="0" applyNumberFormat="1" applyFont="1" applyBorder="1"/>
    <xf numFmtId="3" fontId="0" fillId="0" borderId="0" xfId="0" applyNumberFormat="1" applyFont="1" applyBorder="1"/>
    <xf numFmtId="172" fontId="70" fillId="5" borderId="20" xfId="20" applyNumberFormat="1" applyFont="1" applyFill="1" applyBorder="1" applyAlignment="1">
      <alignment vertical="center"/>
    </xf>
    <xf numFmtId="172" fontId="104" fillId="5" borderId="20" xfId="20" applyNumberFormat="1" applyFont="1" applyFill="1" applyBorder="1" applyAlignment="1">
      <alignment vertical="center" wrapText="1"/>
    </xf>
    <xf numFmtId="172" fontId="70" fillId="5" borderId="20" xfId="20" applyNumberFormat="1" applyFont="1" applyFill="1" applyBorder="1" applyAlignment="1">
      <alignment vertical="center" wrapText="1"/>
    </xf>
    <xf numFmtId="172" fontId="104" fillId="5" borderId="20" xfId="20" applyNumberFormat="1" applyFont="1" applyFill="1" applyBorder="1" applyAlignment="1">
      <alignment vertical="center"/>
    </xf>
    <xf numFmtId="0" fontId="42" fillId="0" borderId="2" xfId="3" applyFont="1" applyFill="1" applyBorder="1" applyAlignment="1">
      <alignment horizontal="right" wrapText="1"/>
    </xf>
    <xf numFmtId="0" fontId="109" fillId="0" borderId="0" xfId="2" applyFont="1"/>
    <xf numFmtId="9" fontId="108" fillId="0" borderId="0" xfId="20" applyFont="1" applyFill="1"/>
    <xf numFmtId="0" fontId="0" fillId="0" borderId="0" xfId="0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right"/>
    </xf>
    <xf numFmtId="3" fontId="0" fillId="0" borderId="0" xfId="0" applyNumberFormat="1"/>
    <xf numFmtId="0" fontId="0" fillId="2" borderId="0" xfId="0" applyFill="1"/>
    <xf numFmtId="0" fontId="41" fillId="0" borderId="0" xfId="0" applyFont="1"/>
    <xf numFmtId="0" fontId="110" fillId="0" borderId="0" xfId="0" applyFont="1"/>
    <xf numFmtId="9" fontId="41" fillId="0" borderId="0" xfId="0" applyNumberFormat="1" applyFont="1"/>
    <xf numFmtId="0" fontId="112" fillId="2" borderId="0" xfId="1" applyFont="1" applyFill="1" applyBorder="1" applyAlignment="1"/>
    <xf numFmtId="0" fontId="113" fillId="2" borderId="0" xfId="19" applyFont="1" applyFill="1" applyAlignment="1">
      <alignment horizontal="right"/>
    </xf>
    <xf numFmtId="0" fontId="111" fillId="0" borderId="0" xfId="7" applyFont="1" applyFill="1"/>
    <xf numFmtId="0" fontId="111" fillId="0" borderId="0" xfId="7" applyFont="1"/>
    <xf numFmtId="0" fontId="94" fillId="0" borderId="1" xfId="7" applyFont="1" applyBorder="1"/>
    <xf numFmtId="0" fontId="94" fillId="0" borderId="0" xfId="7" applyFont="1"/>
    <xf numFmtId="3" fontId="94" fillId="0" borderId="0" xfId="7" applyNumberFormat="1" applyFont="1"/>
    <xf numFmtId="0" fontId="0" fillId="0" borderId="1" xfId="0" applyBorder="1"/>
    <xf numFmtId="0" fontId="114" fillId="0" borderId="0" xfId="3" applyFont="1" applyFill="1" applyBorder="1" applyAlignment="1">
      <alignment horizontal="left" vertical="center"/>
    </xf>
    <xf numFmtId="0" fontId="21" fillId="0" borderId="0" xfId="2" applyFont="1"/>
    <xf numFmtId="0" fontId="94" fillId="0" borderId="22" xfId="7" applyFont="1" applyBorder="1"/>
    <xf numFmtId="3" fontId="94" fillId="0" borderId="22" xfId="7" applyNumberFormat="1" applyFont="1" applyBorder="1"/>
    <xf numFmtId="0" fontId="94" fillId="0" borderId="23" xfId="7" applyFont="1" applyBorder="1"/>
    <xf numFmtId="3" fontId="94" fillId="0" borderId="23" xfId="7" quotePrefix="1" applyNumberFormat="1" applyFont="1" applyBorder="1"/>
    <xf numFmtId="3" fontId="94" fillId="0" borderId="23" xfId="7" applyNumberFormat="1" applyFont="1" applyBorder="1"/>
    <xf numFmtId="174" fontId="94" fillId="4" borderId="21" xfId="20" applyNumberFormat="1" applyFont="1" applyFill="1" applyBorder="1"/>
    <xf numFmtId="0" fontId="117" fillId="0" borderId="0" xfId="7" applyFont="1" applyFill="1"/>
    <xf numFmtId="0" fontId="58" fillId="0" borderId="0" xfId="2" applyFont="1" applyFill="1"/>
    <xf numFmtId="0" fontId="116" fillId="0" borderId="0" xfId="2" applyFont="1" applyFill="1"/>
    <xf numFmtId="0" fontId="21" fillId="0" borderId="0" xfId="20" applyNumberFormat="1" applyFont="1" applyAlignment="1">
      <alignment horizontal="right" vertical="center"/>
    </xf>
    <xf numFmtId="0" fontId="46" fillId="0" borderId="0" xfId="2" applyFont="1" applyBorder="1"/>
    <xf numFmtId="0" fontId="107" fillId="0" borderId="0" xfId="23" applyFont="1" applyBorder="1"/>
    <xf numFmtId="0" fontId="41" fillId="0" borderId="0" xfId="0" applyFont="1" applyFill="1" applyBorder="1" applyAlignment="1">
      <alignment horizontal="left"/>
    </xf>
    <xf numFmtId="0" fontId="0" fillId="0" borderId="0" xfId="2" applyFont="1" applyBorder="1"/>
    <xf numFmtId="3" fontId="0" fillId="0" borderId="0" xfId="2" applyNumberFormat="1" applyFont="1" applyBorder="1"/>
    <xf numFmtId="0" fontId="112" fillId="2" borderId="0" xfId="1" applyFont="1" applyFill="1" applyBorder="1" applyAlignment="1">
      <alignment horizontal="right"/>
    </xf>
    <xf numFmtId="0" fontId="112" fillId="0" borderId="0" xfId="1" applyFont="1" applyFill="1" applyBorder="1" applyAlignment="1"/>
    <xf numFmtId="0" fontId="112" fillId="0" borderId="0" xfId="1" applyFont="1" applyFill="1" applyBorder="1" applyAlignment="1">
      <alignment horizontal="right"/>
    </xf>
    <xf numFmtId="0" fontId="113" fillId="0" borderId="0" xfId="19" applyFont="1" applyFill="1" applyAlignment="1">
      <alignment horizontal="right"/>
    </xf>
    <xf numFmtId="0" fontId="111" fillId="4" borderId="0" xfId="7" applyFont="1" applyFill="1"/>
    <xf numFmtId="0" fontId="121" fillId="0" borderId="0" xfId="7" applyFont="1"/>
    <xf numFmtId="0" fontId="98" fillId="4" borderId="1" xfId="7" applyFont="1" applyFill="1" applyBorder="1" applyAlignment="1">
      <alignment horizontal="right"/>
    </xf>
    <xf numFmtId="9" fontId="101" fillId="0" borderId="0" xfId="11" applyFont="1" applyBorder="1"/>
    <xf numFmtId="9" fontId="101" fillId="4" borderId="0" xfId="11" applyFont="1" applyFill="1" applyBorder="1"/>
    <xf numFmtId="0" fontId="123" fillId="0" borderId="0" xfId="7" applyFont="1"/>
    <xf numFmtId="0" fontId="126" fillId="4" borderId="0" xfId="1" applyFont="1" applyFill="1" applyBorder="1" applyAlignment="1"/>
    <xf numFmtId="0" fontId="94" fillId="0" borderId="0" xfId="0" applyFont="1" applyAlignment="1">
      <alignment vertical="top"/>
    </xf>
    <xf numFmtId="0" fontId="124" fillId="4" borderId="0" xfId="1" applyFont="1" applyFill="1" applyBorder="1" applyAlignment="1">
      <alignment vertical="top"/>
    </xf>
    <xf numFmtId="0" fontId="28" fillId="0" borderId="0" xfId="2" applyFont="1"/>
    <xf numFmtId="0" fontId="71" fillId="4" borderId="0" xfId="1" applyFont="1" applyFill="1" applyBorder="1" applyAlignment="1">
      <alignment vertical="top"/>
    </xf>
    <xf numFmtId="0" fontId="71" fillId="4" borderId="0" xfId="1" applyFont="1" applyFill="1" applyBorder="1" applyAlignment="1">
      <alignment vertical="top" wrapText="1"/>
    </xf>
    <xf numFmtId="0" fontId="10" fillId="0" borderId="0" xfId="2" applyFont="1" applyAlignment="1">
      <alignment vertical="top" wrapText="1"/>
    </xf>
    <xf numFmtId="0" fontId="129" fillId="4" borderId="18" xfId="0" applyFont="1" applyFill="1" applyBorder="1"/>
    <xf numFmtId="9" fontId="129" fillId="4" borderId="18" xfId="20" applyFont="1" applyFill="1" applyBorder="1"/>
    <xf numFmtId="0" fontId="130" fillId="4" borderId="0" xfId="2" applyFont="1" applyFill="1"/>
    <xf numFmtId="0" fontId="129" fillId="4" borderId="0" xfId="0" applyFont="1" applyFill="1"/>
    <xf numFmtId="0" fontId="58" fillId="4" borderId="0" xfId="2" applyFont="1" applyFill="1" applyBorder="1"/>
    <xf numFmtId="9" fontId="58" fillId="4" borderId="0" xfId="2" applyNumberFormat="1" applyFont="1" applyFill="1" applyBorder="1"/>
    <xf numFmtId="0" fontId="131" fillId="0" borderId="0" xfId="23" applyFont="1"/>
    <xf numFmtId="0" fontId="132" fillId="0" borderId="0" xfId="23" applyFont="1" applyAlignment="1">
      <alignment horizontal="right"/>
    </xf>
    <xf numFmtId="0" fontId="97" fillId="0" borderId="0" xfId="2" applyFont="1" applyBorder="1" applyAlignment="1">
      <alignment horizontal="left" vertical="center" wrapText="1"/>
    </xf>
    <xf numFmtId="0" fontId="133" fillId="4" borderId="0" xfId="3" applyFont="1" applyFill="1" applyBorder="1" applyAlignment="1">
      <alignment horizontal="right"/>
    </xf>
    <xf numFmtId="0" fontId="134" fillId="0" borderId="0" xfId="2" applyFont="1"/>
    <xf numFmtId="0" fontId="137" fillId="0" borderId="0" xfId="2" applyFont="1"/>
    <xf numFmtId="0" fontId="139" fillId="0" borderId="0" xfId="2" applyFont="1" applyFill="1"/>
    <xf numFmtId="0" fontId="140" fillId="0" borderId="0" xfId="2" applyFont="1" applyAlignment="1">
      <alignment horizontal="right"/>
    </xf>
    <xf numFmtId="9" fontId="141" fillId="4" borderId="21" xfId="34" applyNumberFormat="1" applyFont="1" applyFill="1" applyBorder="1" applyAlignment="1">
      <alignment horizontal="right"/>
    </xf>
    <xf numFmtId="9" fontId="58" fillId="4" borderId="21" xfId="20" applyFont="1" applyFill="1" applyBorder="1" applyAlignment="1">
      <alignment horizontal="right"/>
    </xf>
    <xf numFmtId="0" fontId="58" fillId="4" borderId="21" xfId="20" applyNumberFormat="1" applyFont="1" applyFill="1" applyBorder="1" applyAlignment="1">
      <alignment horizontal="right"/>
    </xf>
    <xf numFmtId="9" fontId="141" fillId="4" borderId="18" xfId="34" applyNumberFormat="1" applyFont="1" applyFill="1" applyBorder="1" applyAlignment="1">
      <alignment horizontal="right"/>
    </xf>
    <xf numFmtId="9" fontId="58" fillId="4" borderId="18" xfId="20" applyFont="1" applyFill="1" applyBorder="1" applyAlignment="1">
      <alignment horizontal="right"/>
    </xf>
    <xf numFmtId="0" fontId="58" fillId="4" borderId="18" xfId="20" applyNumberFormat="1" applyFont="1" applyFill="1" applyBorder="1" applyAlignment="1">
      <alignment horizontal="right"/>
    </xf>
    <xf numFmtId="0" fontId="58" fillId="0" borderId="0" xfId="2" applyFont="1" applyBorder="1"/>
    <xf numFmtId="0" fontId="136" fillId="0" borderId="0" xfId="0" applyFont="1"/>
    <xf numFmtId="0" fontId="142" fillId="0" borderId="0" xfId="1" applyFont="1" applyFill="1" applyBorder="1" applyAlignment="1"/>
    <xf numFmtId="0" fontId="76" fillId="0" borderId="0" xfId="1" applyFont="1" applyFill="1" applyBorder="1" applyAlignment="1"/>
    <xf numFmtId="0" fontId="50" fillId="4" borderId="2" xfId="2" applyFont="1" applyFill="1" applyBorder="1" applyAlignment="1">
      <alignment horizontal="right"/>
    </xf>
    <xf numFmtId="0" fontId="99" fillId="4" borderId="2" xfId="3" applyFont="1" applyFill="1" applyBorder="1" applyAlignment="1">
      <alignment horizontal="right" vertical="center" wrapText="1"/>
    </xf>
    <xf numFmtId="0" fontId="21" fillId="4" borderId="0" xfId="2" applyFont="1" applyFill="1"/>
    <xf numFmtId="0" fontId="21" fillId="4" borderId="0" xfId="2" applyFont="1" applyFill="1" applyBorder="1"/>
    <xf numFmtId="0" fontId="97" fillId="4" borderId="0" xfId="2" applyFont="1" applyFill="1" applyAlignment="1">
      <alignment wrapText="1"/>
    </xf>
    <xf numFmtId="0" fontId="21" fillId="4" borderId="0" xfId="2" applyFont="1" applyFill="1" applyAlignment="1">
      <alignment horizontal="right"/>
    </xf>
    <xf numFmtId="0" fontId="101" fillId="4" borderId="0" xfId="2" applyFont="1" applyFill="1" applyBorder="1" applyAlignment="1">
      <alignment horizontal="left" vertical="center"/>
    </xf>
    <xf numFmtId="0" fontId="97" fillId="4" borderId="0" xfId="2" applyFont="1" applyFill="1" applyBorder="1" applyAlignment="1">
      <alignment horizontal="left" vertical="center" wrapText="1"/>
    </xf>
    <xf numFmtId="0" fontId="115" fillId="4" borderId="0" xfId="2" applyFont="1" applyFill="1"/>
    <xf numFmtId="0" fontId="8" fillId="0" borderId="0" xfId="0" applyFont="1" applyFill="1" applyAlignment="1">
      <alignment horizontal="right" wrapText="1"/>
    </xf>
    <xf numFmtId="17" fontId="46" fillId="0" borderId="0" xfId="2" applyNumberFormat="1" applyFont="1" applyAlignment="1">
      <alignment horizontal="left"/>
    </xf>
    <xf numFmtId="14" fontId="46" fillId="0" borderId="0" xfId="2" applyNumberFormat="1" applyFont="1"/>
    <xf numFmtId="0" fontId="93" fillId="0" borderId="1" xfId="2" applyFont="1" applyBorder="1" applyAlignment="1">
      <alignment horizontal="left"/>
    </xf>
    <xf numFmtId="0" fontId="88" fillId="0" borderId="0" xfId="2" applyFont="1" applyAlignment="1">
      <alignment horizontal="left"/>
    </xf>
    <xf numFmtId="0" fontId="93" fillId="0" borderId="1" xfId="2" applyFont="1" applyBorder="1" applyAlignment="1">
      <alignment horizontal="right"/>
    </xf>
    <xf numFmtId="17" fontId="88" fillId="0" borderId="0" xfId="2" applyNumberFormat="1" applyFont="1" applyAlignment="1">
      <alignment horizontal="left"/>
    </xf>
    <xf numFmtId="17" fontId="88" fillId="4" borderId="0" xfId="2" applyNumberFormat="1" applyFont="1" applyFill="1" applyAlignment="1">
      <alignment horizontal="left"/>
    </xf>
    <xf numFmtId="0" fontId="88" fillId="4" borderId="0" xfId="2" applyFont="1" applyFill="1"/>
    <xf numFmtId="0" fontId="88" fillId="4" borderId="0" xfId="2" applyFont="1" applyFill="1" applyAlignment="1">
      <alignment horizontal="right"/>
    </xf>
    <xf numFmtId="0" fontId="88" fillId="4" borderId="0" xfId="2" applyFont="1" applyFill="1" applyAlignment="1">
      <alignment horizontal="left"/>
    </xf>
    <xf numFmtId="0" fontId="144" fillId="0" borderId="0" xfId="2" applyFont="1" applyAlignment="1">
      <alignment horizontal="right"/>
    </xf>
    <xf numFmtId="0" fontId="145" fillId="0" borderId="0" xfId="2" applyFont="1" applyAlignment="1">
      <alignment vertical="center" wrapText="1"/>
    </xf>
    <xf numFmtId="0" fontId="146" fillId="0" borderId="0" xfId="2" applyFont="1" applyAlignment="1">
      <alignment vertical="center"/>
    </xf>
    <xf numFmtId="0" fontId="94" fillId="0" borderId="0" xfId="7" applyFont="1" applyFill="1"/>
    <xf numFmtId="0" fontId="94" fillId="4" borderId="21" xfId="7" applyFont="1" applyFill="1" applyBorder="1"/>
    <xf numFmtId="173" fontId="94" fillId="4" borderId="21" xfId="20" applyNumberFormat="1" applyFont="1" applyFill="1" applyBorder="1"/>
    <xf numFmtId="0" fontId="118" fillId="4" borderId="0" xfId="0" applyFont="1" applyFill="1"/>
    <xf numFmtId="0" fontId="120" fillId="4" borderId="0" xfId="0" applyFont="1" applyFill="1"/>
    <xf numFmtId="0" fontId="119" fillId="4" borderId="0" xfId="0" applyFont="1" applyFill="1"/>
    <xf numFmtId="9" fontId="43" fillId="0" borderId="0" xfId="0" applyNumberFormat="1" applyFont="1" applyFill="1" applyBorder="1"/>
    <xf numFmtId="0" fontId="43" fillId="0" borderId="0" xfId="0" applyFont="1" applyFill="1" applyBorder="1"/>
    <xf numFmtId="9" fontId="43" fillId="4" borderId="0" xfId="0" applyNumberFormat="1" applyFont="1" applyFill="1" applyBorder="1"/>
    <xf numFmtId="9" fontId="43" fillId="4" borderId="21" xfId="0" applyNumberFormat="1" applyFont="1" applyFill="1" applyBorder="1"/>
    <xf numFmtId="9" fontId="41" fillId="0" borderId="0" xfId="2" applyNumberFormat="1" applyFont="1" applyBorder="1"/>
    <xf numFmtId="0" fontId="41" fillId="0" borderId="0" xfId="2" applyFont="1" applyBorder="1" applyAlignment="1"/>
    <xf numFmtId="0" fontId="37" fillId="0" borderId="26" xfId="2" applyFont="1" applyFill="1" applyBorder="1" applyAlignment="1"/>
    <xf numFmtId="0" fontId="46" fillId="0" borderId="25" xfId="2" applyFont="1" applyFill="1" applyBorder="1" applyAlignment="1"/>
    <xf numFmtId="0" fontId="129" fillId="4" borderId="21" xfId="0" applyFont="1" applyFill="1" applyBorder="1"/>
    <xf numFmtId="0" fontId="129" fillId="4" borderId="21" xfId="0" applyFont="1" applyFill="1" applyBorder="1" applyAlignment="1">
      <alignment horizontal="right"/>
    </xf>
    <xf numFmtId="0" fontId="109" fillId="0" borderId="16" xfId="2" applyFont="1" applyBorder="1"/>
    <xf numFmtId="0" fontId="20" fillId="0" borderId="16" xfId="2" applyFont="1" applyFill="1" applyBorder="1" applyAlignment="1"/>
    <xf numFmtId="9" fontId="20" fillId="0" borderId="16" xfId="20" applyFont="1" applyFill="1" applyBorder="1" applyAlignment="1"/>
    <xf numFmtId="0" fontId="147" fillId="0" borderId="0" xfId="0" applyFont="1" applyFill="1"/>
    <xf numFmtId="0" fontId="148" fillId="0" borderId="0" xfId="0" applyFont="1" applyFill="1"/>
    <xf numFmtId="0" fontId="149" fillId="0" borderId="0" xfId="0" applyFont="1" applyFill="1"/>
    <xf numFmtId="0" fontId="120" fillId="0" borderId="0" xfId="0" applyFont="1" applyFill="1" applyBorder="1"/>
    <xf numFmtId="0" fontId="16" fillId="0" borderId="0" xfId="2" applyFont="1" applyFill="1" applyBorder="1"/>
    <xf numFmtId="0" fontId="119" fillId="0" borderId="0" xfId="0" applyFont="1" applyFill="1" applyBorder="1"/>
    <xf numFmtId="0" fontId="118" fillId="0" borderId="0" xfId="0" applyFont="1" applyFill="1" applyBorder="1"/>
    <xf numFmtId="0" fontId="16" fillId="4" borderId="27" xfId="2" applyFont="1" applyFill="1" applyBorder="1"/>
    <xf numFmtId="0" fontId="16" fillId="4" borderId="0" xfId="2" applyFont="1" applyFill="1" applyBorder="1"/>
    <xf numFmtId="0" fontId="41" fillId="5" borderId="0" xfId="2" applyFont="1" applyFill="1" applyBorder="1"/>
    <xf numFmtId="0" fontId="23" fillId="4" borderId="0" xfId="3" applyFont="1" applyFill="1" applyAlignment="1">
      <alignment horizontal="right"/>
    </xf>
    <xf numFmtId="0" fontId="88" fillId="0" borderId="24" xfId="0" applyFont="1" applyBorder="1"/>
    <xf numFmtId="17" fontId="88" fillId="0" borderId="24" xfId="0" applyNumberFormat="1" applyFont="1" applyBorder="1"/>
    <xf numFmtId="0" fontId="88" fillId="0" borderId="0" xfId="0" applyFont="1"/>
    <xf numFmtId="1" fontId="150" fillId="0" borderId="0" xfId="3" applyNumberFormat="1" applyFont="1"/>
    <xf numFmtId="1" fontId="150" fillId="0" borderId="24" xfId="3" applyNumberFormat="1" applyFont="1" applyBorder="1"/>
    <xf numFmtId="1" fontId="88" fillId="0" borderId="0" xfId="0" applyNumberFormat="1" applyFont="1"/>
    <xf numFmtId="1" fontId="0" fillId="0" borderId="0" xfId="0" applyNumberFormat="1"/>
    <xf numFmtId="3" fontId="0" fillId="0" borderId="0" xfId="0" applyNumberFormat="1" applyAlignment="1">
      <alignment horizontal="right"/>
    </xf>
    <xf numFmtId="1" fontId="70" fillId="0" borderId="0" xfId="3" applyNumberFormat="1" applyFont="1"/>
    <xf numFmtId="3" fontId="93" fillId="0" borderId="0" xfId="0" applyNumberFormat="1" applyFont="1"/>
    <xf numFmtId="3" fontId="88" fillId="0" borderId="0" xfId="0" applyNumberFormat="1" applyFont="1"/>
    <xf numFmtId="0" fontId="88" fillId="0" borderId="0" xfId="0" applyFont="1" applyAlignment="1">
      <alignment horizontal="centerContinuous"/>
    </xf>
    <xf numFmtId="0" fontId="88" fillId="0" borderId="0" xfId="0" applyFont="1" applyAlignment="1">
      <alignment horizontal="left"/>
    </xf>
    <xf numFmtId="0" fontId="88" fillId="0" borderId="16" xfId="0" applyFont="1" applyBorder="1" applyAlignment="1">
      <alignment horizontal="center"/>
    </xf>
    <xf numFmtId="0" fontId="88" fillId="0" borderId="16" xfId="0" applyFont="1" applyBorder="1"/>
    <xf numFmtId="3" fontId="88" fillId="0" borderId="0" xfId="0" applyNumberFormat="1" applyFont="1" applyAlignment="1">
      <alignment horizontal="right"/>
    </xf>
    <xf numFmtId="0" fontId="128" fillId="4" borderId="0" xfId="3" applyFont="1" applyFill="1" applyAlignment="1">
      <alignment horizontal="right" vertical="top" wrapText="1"/>
    </xf>
    <xf numFmtId="0" fontId="38" fillId="0" borderId="0" xfId="23" applyFont="1" applyAlignment="1">
      <alignment horizontal="left" wrapText="1"/>
    </xf>
    <xf numFmtId="0" fontId="38" fillId="0" borderId="0" xfId="23" applyFont="1" applyAlignment="1">
      <alignment horizontal="right"/>
    </xf>
    <xf numFmtId="0" fontId="21" fillId="0" borderId="0" xfId="20" applyNumberFormat="1" applyFont="1" applyBorder="1" applyAlignment="1">
      <alignment horizontal="right" vertical="center"/>
    </xf>
    <xf numFmtId="0" fontId="121" fillId="0" borderId="0" xfId="0" applyFont="1"/>
    <xf numFmtId="0" fontId="98" fillId="0" borderId="1" xfId="7" applyFont="1" applyBorder="1"/>
    <xf numFmtId="0" fontId="98" fillId="0" borderId="1" xfId="7" applyFont="1" applyBorder="1" applyAlignment="1">
      <alignment horizontal="right"/>
    </xf>
    <xf numFmtId="0" fontId="122" fillId="0" borderId="0" xfId="7" applyFont="1" applyAlignment="1">
      <alignment horizontal="left" vertical="center" wrapText="1"/>
    </xf>
    <xf numFmtId="0" fontId="125" fillId="4" borderId="0" xfId="3" applyFont="1" applyFill="1" applyAlignment="1">
      <alignment horizontal="right"/>
    </xf>
    <xf numFmtId="0" fontId="126" fillId="4" borderId="0" xfId="1" applyFont="1" applyFill="1" applyBorder="1" applyAlignment="1">
      <alignment vertical="top"/>
    </xf>
    <xf numFmtId="14" fontId="60" fillId="0" borderId="15" xfId="2" applyNumberFormat="1" applyFont="1" applyFill="1" applyBorder="1"/>
    <xf numFmtId="0" fontId="151" fillId="0" borderId="14" xfId="29" applyFont="1" applyBorder="1"/>
    <xf numFmtId="0" fontId="151" fillId="0" borderId="15" xfId="29" applyFont="1" applyBorder="1"/>
    <xf numFmtId="0" fontId="60" fillId="0" borderId="0" xfId="2" applyFont="1" applyFill="1" applyBorder="1"/>
    <xf numFmtId="14" fontId="60" fillId="0" borderId="0" xfId="2" applyNumberFormat="1" applyFont="1" applyFill="1" applyBorder="1"/>
    <xf numFmtId="9" fontId="60" fillId="0" borderId="0" xfId="6" applyFont="1" applyFill="1" applyBorder="1"/>
    <xf numFmtId="0" fontId="4" fillId="0" borderId="0" xfId="2" applyFill="1"/>
    <xf numFmtId="1" fontId="60" fillId="0" borderId="0" xfId="2" applyNumberFormat="1" applyFont="1" applyFill="1" applyBorder="1"/>
    <xf numFmtId="0" fontId="151" fillId="0" borderId="0" xfId="29" applyFont="1" applyFill="1" applyBorder="1"/>
    <xf numFmtId="0" fontId="152" fillId="0" borderId="0" xfId="0" applyFont="1" applyAlignment="1">
      <alignment horizontal="left" wrapText="1"/>
    </xf>
    <xf numFmtId="0" fontId="153" fillId="0" borderId="0" xfId="19" applyFont="1" applyAlignment="1">
      <alignment horizontal="left" vertical="center" wrapText="1"/>
    </xf>
    <xf numFmtId="0" fontId="153" fillId="0" borderId="0" xfId="19" applyFont="1" applyAlignment="1">
      <alignment vertical="center" wrapText="1"/>
    </xf>
    <xf numFmtId="0" fontId="18" fillId="0" borderId="0" xfId="0" applyFont="1" applyFill="1"/>
    <xf numFmtId="0" fontId="154" fillId="0" borderId="0" xfId="19" applyFont="1" applyAlignment="1">
      <alignment horizontal="left" indent="2"/>
    </xf>
    <xf numFmtId="0" fontId="2" fillId="0" borderId="0" xfId="0" applyFont="1"/>
    <xf numFmtId="0" fontId="23" fillId="4" borderId="28" xfId="3" applyFont="1" applyFill="1" applyBorder="1" applyAlignment="1">
      <alignment horizontal="right"/>
    </xf>
    <xf numFmtId="0" fontId="155" fillId="0" borderId="0" xfId="19" applyFont="1" applyAlignment="1">
      <alignment vertical="center" wrapText="1"/>
    </xf>
    <xf numFmtId="0" fontId="156" fillId="0" borderId="0" xfId="0" applyFont="1" applyFill="1"/>
    <xf numFmtId="0" fontId="157" fillId="0" borderId="0" xfId="19" applyFont="1" applyAlignment="1">
      <alignment vertical="center" wrapText="1"/>
    </xf>
    <xf numFmtId="0" fontId="158" fillId="0" borderId="0" xfId="19" applyFont="1" applyAlignment="1">
      <alignment horizontal="left" indent="2"/>
    </xf>
    <xf numFmtId="3" fontId="111" fillId="0" borderId="0" xfId="7" applyNumberFormat="1" applyFont="1"/>
    <xf numFmtId="3" fontId="111" fillId="4" borderId="0" xfId="7" applyNumberFormat="1" applyFont="1" applyFill="1"/>
    <xf numFmtId="0" fontId="152" fillId="0" borderId="0" xfId="0" applyFont="1" applyAlignment="1">
      <alignment horizontal="left" wrapText="1"/>
    </xf>
    <xf numFmtId="0" fontId="127" fillId="0" borderId="0" xfId="7" applyFont="1" applyAlignment="1">
      <alignment horizontal="left" wrapText="1"/>
    </xf>
    <xf numFmtId="0" fontId="20" fillId="4" borderId="6" xfId="14" applyFont="1" applyFill="1" applyBorder="1" applyAlignment="1">
      <alignment horizontal="center" vertical="center" wrapText="1"/>
    </xf>
    <xf numFmtId="168" fontId="78" fillId="4" borderId="0" xfId="15" applyNumberFormat="1" applyFont="1" applyFill="1" applyBorder="1" applyAlignment="1">
      <alignment horizontal="center"/>
    </xf>
  </cellXfs>
  <cellStyles count="35">
    <cellStyle name="Гиперссылка" xfId="19" builtinId="8"/>
    <cellStyle name="Гиперссылка 2" xfId="4"/>
    <cellStyle name="Гиперссылка 2 2" xfId="28"/>
    <cellStyle name="Гиперссылка 3" xfId="13"/>
    <cellStyle name="Гиперссылка 4" xfId="24"/>
    <cellStyle name="Название" xfId="1" builtinId="15"/>
    <cellStyle name="Название 2" xfId="8"/>
    <cellStyle name="Название 2 2" xfId="26"/>
    <cellStyle name="Название 3" xfId="10"/>
    <cellStyle name="Обычный" xfId="0" builtinId="0"/>
    <cellStyle name="Обычный 2" xfId="7"/>
    <cellStyle name="Обычный 2 2" xfId="9"/>
    <cellStyle name="Обычный 2 2 2" xfId="14"/>
    <cellStyle name="Обычный 2 2 2 2" xfId="15"/>
    <cellStyle name="Обычный 2 2 3" xfId="25"/>
    <cellStyle name="Обычный 2 3" xfId="27"/>
    <cellStyle name="Обычный 3" xfId="2"/>
    <cellStyle name="Обычный 3 2" xfId="3"/>
    <cellStyle name="Обычный 3 2 2" xfId="29"/>
    <cellStyle name="Обычный 3 2 2 2" xfId="30"/>
    <cellStyle name="Обычный 3 3" xfId="12"/>
    <cellStyle name="Обычный 3 3 2" xfId="18"/>
    <cellStyle name="Обычный 3 4" xfId="23"/>
    <cellStyle name="Обычный 4" xfId="21"/>
    <cellStyle name="Обычный 5" xfId="32"/>
    <cellStyle name="Пояснение" xfId="34" builtinId="53"/>
    <cellStyle name="Процентный" xfId="20" builtinId="5"/>
    <cellStyle name="Процентный 2" xfId="6"/>
    <cellStyle name="Процентный 2 2" xfId="11"/>
    <cellStyle name="Процентный 2 2 2" xfId="17"/>
    <cellStyle name="Процентный 3" xfId="16"/>
    <cellStyle name="Процентный 3 2" xfId="31"/>
    <cellStyle name="Процентный 4" xfId="22"/>
    <cellStyle name="Стиль 1" xfId="33"/>
    <cellStyle name="Финансовый 2" xfId="5"/>
  </cellStyles>
  <dxfs count="59"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00B05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theme="0" tint="-0.14996795556505021"/>
      </font>
    </dxf>
    <dxf>
      <font>
        <color rgb="FFFF0000"/>
      </font>
    </dxf>
    <dxf>
      <font>
        <color theme="0" tint="-0.14996795556505021"/>
      </font>
    </dxf>
    <dxf>
      <font>
        <color rgb="FFFF0000"/>
      </font>
    </dxf>
    <dxf>
      <font>
        <color theme="0" tint="-0.14996795556505021"/>
      </font>
    </dxf>
    <dxf>
      <font>
        <color rgb="FFFF0000"/>
      </font>
    </dxf>
    <dxf>
      <font>
        <color theme="0" tint="-0.14996795556505021"/>
      </font>
    </dxf>
    <dxf>
      <font>
        <color rgb="FFFF0000"/>
      </font>
    </dxf>
    <dxf>
      <font>
        <color theme="0" tint="-0.14996795556505021"/>
      </font>
    </dxf>
    <dxf>
      <font>
        <color rgb="FFFF0000"/>
      </font>
    </dxf>
    <dxf>
      <font>
        <color theme="0" tint="-0.14996795556505021"/>
      </font>
    </dxf>
    <dxf>
      <font>
        <color rgb="FFFF0000"/>
      </font>
    </dxf>
    <dxf>
      <font>
        <color theme="0" tint="-0.14996795556505021"/>
      </font>
    </dxf>
    <dxf>
      <font>
        <color rgb="FFFF0000"/>
      </font>
    </dxf>
    <dxf>
      <font>
        <color theme="0" tint="-0.14996795556505021"/>
      </font>
    </dxf>
    <dxf>
      <font>
        <color rgb="FFFF0000"/>
      </font>
    </dxf>
    <dxf>
      <font>
        <color theme="0" tint="-0.14996795556505021"/>
      </font>
    </dxf>
    <dxf>
      <fill>
        <gradientFill degree="225">
          <stop position="0">
            <color theme="7" tint="0.59999389629810485"/>
          </stop>
          <stop position="1">
            <color rgb="FFFFCC66"/>
          </stop>
        </gradientFill>
      </fill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</dxfs>
  <tableStyles count="0" defaultTableStyle="TableStyleMedium2" defaultPivotStyle="PivotStyleLight16"/>
  <colors>
    <mruColors>
      <color rgb="FF00CC99"/>
      <color rgb="FFD9D9D9"/>
      <color rgb="FFFFD347"/>
      <color rgb="FFFF6969"/>
      <color rgb="FFFF09FF"/>
      <color rgb="FF0052A4"/>
      <color rgb="FF1E90FF"/>
      <color rgb="FFFF99FF"/>
      <color rgb="FF6AA343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haredStrings" Target="sharedString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theme" Target="theme/theme1.xml"/><Relationship Id="rId40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6.xml"/><Relationship Id="rId1" Type="http://schemas.openxmlformats.org/officeDocument/2006/relationships/themeOverride" Target="../theme/themeOverride1.xml"/></Relationships>
</file>

<file path=xl/charts/_rels/chart10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9.xml"/></Relationships>
</file>

<file path=xl/charts/_rels/chart10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6.xml"/></Relationships>
</file>

<file path=xl/charts/_rels/chart10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7.xml"/></Relationships>
</file>

<file path=xl/charts/_rels/chart10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8.xml"/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10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9.xml"/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10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0.xml"/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105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92.xml"/><Relationship Id="rId1" Type="http://schemas.openxmlformats.org/officeDocument/2006/relationships/themeOverride" Target="../theme/themeOverride44.xml"/></Relationships>
</file>

<file path=xl/charts/_rels/chart106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93.xml"/><Relationship Id="rId1" Type="http://schemas.openxmlformats.org/officeDocument/2006/relationships/themeOverride" Target="../theme/themeOverride45.xml"/></Relationships>
</file>

<file path=xl/charts/_rels/chart107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94.xml"/><Relationship Id="rId1" Type="http://schemas.openxmlformats.org/officeDocument/2006/relationships/themeOverride" Target="../theme/themeOverride46.xml"/></Relationships>
</file>

<file path=xl/charts/_rels/chart108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95.xml"/><Relationship Id="rId1" Type="http://schemas.openxmlformats.org/officeDocument/2006/relationships/themeOverride" Target="../theme/themeOverride47.xml"/></Relationships>
</file>

<file path=xl/charts/_rels/chart109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96.xml"/><Relationship Id="rId1" Type="http://schemas.openxmlformats.org/officeDocument/2006/relationships/themeOverride" Target="../theme/themeOverride48.xml"/></Relationships>
</file>

<file path=xl/charts/_rels/chart11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14.xml"/><Relationship Id="rId1" Type="http://schemas.openxmlformats.org/officeDocument/2006/relationships/themeOverride" Target="../theme/themeOverride10.xml"/></Relationships>
</file>

<file path=xl/charts/_rels/chart110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97.xml"/><Relationship Id="rId1" Type="http://schemas.openxmlformats.org/officeDocument/2006/relationships/themeOverride" Target="../theme/themeOverride49.xml"/></Relationships>
</file>

<file path=xl/charts/_rels/chart111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98.xml"/><Relationship Id="rId1" Type="http://schemas.openxmlformats.org/officeDocument/2006/relationships/themeOverride" Target="../theme/themeOverride50.xml"/></Relationships>
</file>

<file path=xl/charts/_rels/chart112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99.xml"/><Relationship Id="rId1" Type="http://schemas.openxmlformats.org/officeDocument/2006/relationships/themeOverride" Target="../theme/themeOverride51.xml"/></Relationships>
</file>

<file path=xl/charts/_rels/chart1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1.xml"/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1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2.xml"/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1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3.xml"/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1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4.xml"/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1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5.xml"/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1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6.xml"/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1.xml"/></Relationships>
</file>

<file path=xl/charts/_rels/chart1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7.xml"/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1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8.xml"/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12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9.xml"/></Relationships>
</file>

<file path=xl/charts/_rels/chart12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0.xml"/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12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1.xml"/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125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12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3.xml"/><Relationship Id="rId2" Type="http://schemas.microsoft.com/office/2011/relationships/chartColorStyle" Target="colors58.xml"/><Relationship Id="rId1" Type="http://schemas.microsoft.com/office/2011/relationships/chartStyle" Target="style58.xml"/></Relationships>
</file>

<file path=xl/charts/_rels/chart12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4.xml"/><Relationship Id="rId2" Type="http://schemas.microsoft.com/office/2011/relationships/chartColorStyle" Target="colors59.xml"/><Relationship Id="rId1" Type="http://schemas.microsoft.com/office/2011/relationships/chartStyle" Target="style59.xml"/></Relationships>
</file>

<file path=xl/charts/_rels/chart12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5.xml"/><Relationship Id="rId2" Type="http://schemas.microsoft.com/office/2011/relationships/chartColorStyle" Target="colors60.xml"/><Relationship Id="rId1" Type="http://schemas.microsoft.com/office/2011/relationships/chartStyle" Target="style60.xml"/></Relationships>
</file>

<file path=xl/charts/_rels/chart12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6.xml"/><Relationship Id="rId2" Type="http://schemas.microsoft.com/office/2011/relationships/chartColorStyle" Target="colors61.xml"/><Relationship Id="rId1" Type="http://schemas.microsoft.com/office/2011/relationships/chartStyle" Target="style61.xml"/></Relationships>
</file>

<file path=xl/charts/_rels/chart13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16.xml"/><Relationship Id="rId1" Type="http://schemas.openxmlformats.org/officeDocument/2006/relationships/themeOverride" Target="../theme/themeOverride12.xml"/></Relationships>
</file>

<file path=xl/charts/_rels/chart13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8.xml"/><Relationship Id="rId2" Type="http://schemas.microsoft.com/office/2011/relationships/chartColorStyle" Target="colors62.xml"/><Relationship Id="rId1" Type="http://schemas.microsoft.com/office/2011/relationships/chartStyle" Target="style62.xml"/></Relationships>
</file>

<file path=xl/charts/_rels/chart13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9.xml"/><Relationship Id="rId2" Type="http://schemas.microsoft.com/office/2011/relationships/chartColorStyle" Target="colors63.xml"/><Relationship Id="rId1" Type="http://schemas.microsoft.com/office/2011/relationships/chartStyle" Target="style63.xml"/></Relationships>
</file>

<file path=xl/charts/_rels/chart13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1.xml"/><Relationship Id="rId2" Type="http://schemas.microsoft.com/office/2011/relationships/chartColorStyle" Target="colors64.xml"/><Relationship Id="rId1" Type="http://schemas.microsoft.com/office/2011/relationships/chartStyle" Target="style64.xml"/></Relationships>
</file>

<file path=xl/charts/_rels/chart13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2.xml"/><Relationship Id="rId2" Type="http://schemas.microsoft.com/office/2011/relationships/chartColorStyle" Target="colors65.xml"/><Relationship Id="rId1" Type="http://schemas.microsoft.com/office/2011/relationships/chartStyle" Target="style65.xml"/></Relationships>
</file>

<file path=xl/charts/_rels/chart134.xml.rels><?xml version="1.0" encoding="UTF-8" standalone="yes"?>
<Relationships xmlns="http://schemas.openxmlformats.org/package/2006/relationships"><Relationship Id="rId2" Type="http://schemas.microsoft.com/office/2011/relationships/chartColorStyle" Target="colors66.xml"/><Relationship Id="rId1" Type="http://schemas.microsoft.com/office/2011/relationships/chartStyle" Target="style66.xml"/></Relationships>
</file>

<file path=xl/charts/_rels/chart135.xml.rels><?xml version="1.0" encoding="UTF-8" standalone="yes"?>
<Relationships xmlns="http://schemas.openxmlformats.org/package/2006/relationships"><Relationship Id="rId2" Type="http://schemas.microsoft.com/office/2011/relationships/chartColorStyle" Target="colors67.xml"/><Relationship Id="rId1" Type="http://schemas.microsoft.com/office/2011/relationships/chartStyle" Target="style67.xml"/></Relationships>
</file>

<file path=xl/charts/_rels/chart13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5.xml"/><Relationship Id="rId2" Type="http://schemas.microsoft.com/office/2011/relationships/chartColorStyle" Target="colors68.xml"/><Relationship Id="rId1" Type="http://schemas.microsoft.com/office/2011/relationships/chartStyle" Target="style68.xml"/></Relationships>
</file>

<file path=xl/charts/_rels/chart13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6.xml"/><Relationship Id="rId2" Type="http://schemas.microsoft.com/office/2011/relationships/chartColorStyle" Target="colors69.xml"/><Relationship Id="rId1" Type="http://schemas.microsoft.com/office/2011/relationships/chartStyle" Target="style69.xml"/></Relationships>
</file>

<file path=xl/charts/_rels/chart13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7.xml"/><Relationship Id="rId2" Type="http://schemas.microsoft.com/office/2011/relationships/chartColorStyle" Target="colors70.xml"/><Relationship Id="rId1" Type="http://schemas.microsoft.com/office/2011/relationships/chartStyle" Target="style70.xml"/></Relationships>
</file>

<file path=xl/charts/_rels/chart13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9.xml"/><Relationship Id="rId2" Type="http://schemas.microsoft.com/office/2011/relationships/chartColorStyle" Target="colors71.xml"/><Relationship Id="rId1" Type="http://schemas.microsoft.com/office/2011/relationships/chartStyle" Target="style71.xml"/></Relationships>
</file>

<file path=xl/charts/_rels/chart14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3.xml"/></Relationships>
</file>

<file path=xl/charts/_rels/chart140.xml.rels><?xml version="1.0" encoding="UTF-8" standalone="yes"?>
<Relationships xmlns="http://schemas.openxmlformats.org/package/2006/relationships"><Relationship Id="rId2" Type="http://schemas.microsoft.com/office/2011/relationships/chartColorStyle" Target="colors72.xml"/><Relationship Id="rId1" Type="http://schemas.microsoft.com/office/2011/relationships/chartStyle" Target="style72.xml"/></Relationships>
</file>

<file path=xl/charts/_rels/chart14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1.xml"/><Relationship Id="rId2" Type="http://schemas.microsoft.com/office/2011/relationships/chartColorStyle" Target="colors73.xml"/><Relationship Id="rId1" Type="http://schemas.microsoft.com/office/2011/relationships/chartStyle" Target="style73.xml"/></Relationships>
</file>

<file path=xl/charts/_rels/chart14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3.xml"/></Relationships>
</file>

<file path=xl/charts/_rels/chart14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4.xml"/></Relationships>
</file>

<file path=xl/charts/_rels/chart148.xml.rels><?xml version="1.0" encoding="UTF-8" standalone="yes"?>
<Relationships xmlns="http://schemas.openxmlformats.org/package/2006/relationships"><Relationship Id="rId2" Type="http://schemas.microsoft.com/office/2011/relationships/chartColorStyle" Target="colors74.xml"/><Relationship Id="rId1" Type="http://schemas.microsoft.com/office/2011/relationships/chartStyle" Target="style74.xml"/></Relationships>
</file>

<file path=xl/charts/_rels/chart149.xml.rels><?xml version="1.0" encoding="UTF-8" standalone="yes"?>
<Relationships xmlns="http://schemas.openxmlformats.org/package/2006/relationships"><Relationship Id="rId2" Type="http://schemas.microsoft.com/office/2011/relationships/chartColorStyle" Target="colors75.xml"/><Relationship Id="rId1" Type="http://schemas.microsoft.com/office/2011/relationships/chartStyle" Target="style75.xml"/></Relationships>
</file>

<file path=xl/charts/_rels/chart15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4.xml"/></Relationships>
</file>

<file path=xl/charts/_rels/chart150.xml.rels><?xml version="1.0" encoding="UTF-8" standalone="yes"?>
<Relationships xmlns="http://schemas.openxmlformats.org/package/2006/relationships"><Relationship Id="rId2" Type="http://schemas.microsoft.com/office/2011/relationships/chartColorStyle" Target="colors76.xml"/><Relationship Id="rId1" Type="http://schemas.microsoft.com/office/2011/relationships/chartStyle" Target="style76.xml"/></Relationships>
</file>

<file path=xl/charts/_rels/chart15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8.xml"/><Relationship Id="rId2" Type="http://schemas.microsoft.com/office/2011/relationships/chartColorStyle" Target="colors77.xml"/><Relationship Id="rId1" Type="http://schemas.microsoft.com/office/2011/relationships/chartStyle" Target="style77.xml"/></Relationships>
</file>

<file path=xl/charts/_rels/chart15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9.xml"/><Relationship Id="rId2" Type="http://schemas.microsoft.com/office/2011/relationships/chartColorStyle" Target="colors78.xml"/><Relationship Id="rId1" Type="http://schemas.microsoft.com/office/2011/relationships/chartStyle" Target="style78.xml"/></Relationships>
</file>

<file path=xl/charts/_rels/chart153.xml.rels><?xml version="1.0" encoding="UTF-8" standalone="yes"?>
<Relationships xmlns="http://schemas.openxmlformats.org/package/2006/relationships"><Relationship Id="rId2" Type="http://schemas.microsoft.com/office/2011/relationships/chartColorStyle" Target="colors79.xml"/><Relationship Id="rId1" Type="http://schemas.microsoft.com/office/2011/relationships/chartStyle" Target="style79.xml"/></Relationships>
</file>

<file path=xl/charts/_rels/chart15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1.xml"/><Relationship Id="rId2" Type="http://schemas.microsoft.com/office/2011/relationships/chartColorStyle" Target="colors80.xml"/><Relationship Id="rId1" Type="http://schemas.microsoft.com/office/2011/relationships/chartStyle" Target="style80.xml"/></Relationships>
</file>

<file path=xl/charts/_rels/chart155.xml.rels><?xml version="1.0" encoding="UTF-8" standalone="yes"?>
<Relationships xmlns="http://schemas.openxmlformats.org/package/2006/relationships"><Relationship Id="rId2" Type="http://schemas.microsoft.com/office/2011/relationships/chartColorStyle" Target="colors81.xml"/><Relationship Id="rId1" Type="http://schemas.microsoft.com/office/2011/relationships/chartStyle" Target="style81.xml"/></Relationships>
</file>

<file path=xl/charts/_rels/chart156.xml.rels><?xml version="1.0" encoding="UTF-8" standalone="yes"?>
<Relationships xmlns="http://schemas.openxmlformats.org/package/2006/relationships"><Relationship Id="rId2" Type="http://schemas.microsoft.com/office/2011/relationships/chartColorStyle" Target="colors82.xml"/><Relationship Id="rId1" Type="http://schemas.microsoft.com/office/2011/relationships/chartStyle" Target="style82.xml"/></Relationships>
</file>

<file path=xl/charts/_rels/chart15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2.xml"/><Relationship Id="rId2" Type="http://schemas.microsoft.com/office/2011/relationships/chartColorStyle" Target="colors83.xml"/><Relationship Id="rId1" Type="http://schemas.microsoft.com/office/2011/relationships/chartStyle" Target="style83.xml"/></Relationships>
</file>

<file path=xl/charts/_rels/chart15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3.xml"/><Relationship Id="rId2" Type="http://schemas.microsoft.com/office/2011/relationships/chartColorStyle" Target="colors84.xml"/><Relationship Id="rId1" Type="http://schemas.microsoft.com/office/2011/relationships/chartStyle" Target="style84.xml"/></Relationships>
</file>

<file path=xl/charts/_rels/chart15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4.xml"/><Relationship Id="rId2" Type="http://schemas.microsoft.com/office/2011/relationships/chartColorStyle" Target="colors85.xml"/><Relationship Id="rId1" Type="http://schemas.microsoft.com/office/2011/relationships/chartStyle" Target="style85.xml"/></Relationships>
</file>

<file path=xl/charts/_rels/chart16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17.xml"/><Relationship Id="rId1" Type="http://schemas.openxmlformats.org/officeDocument/2006/relationships/themeOverride" Target="../theme/themeOverride15.xml"/></Relationships>
</file>

<file path=xl/charts/_rels/chart160.xml.rels><?xml version="1.0" encoding="UTF-8" standalone="yes"?>
<Relationships xmlns="http://schemas.openxmlformats.org/package/2006/relationships"><Relationship Id="rId2" Type="http://schemas.microsoft.com/office/2011/relationships/chartColorStyle" Target="colors86.xml"/><Relationship Id="rId1" Type="http://schemas.microsoft.com/office/2011/relationships/chartStyle" Target="style86.xml"/></Relationships>
</file>

<file path=xl/charts/_rels/chart161.xml.rels><?xml version="1.0" encoding="UTF-8" standalone="yes"?>
<Relationships xmlns="http://schemas.openxmlformats.org/package/2006/relationships"><Relationship Id="rId2" Type="http://schemas.microsoft.com/office/2011/relationships/chartColorStyle" Target="colors87.xml"/><Relationship Id="rId1" Type="http://schemas.microsoft.com/office/2011/relationships/chartStyle" Target="style87.xml"/></Relationships>
</file>

<file path=xl/charts/_rels/chart162.xml.rels><?xml version="1.0" encoding="UTF-8" standalone="yes"?>
<Relationships xmlns="http://schemas.openxmlformats.org/package/2006/relationships"><Relationship Id="rId2" Type="http://schemas.microsoft.com/office/2011/relationships/chartColorStyle" Target="colors88.xml"/><Relationship Id="rId1" Type="http://schemas.microsoft.com/office/2011/relationships/chartStyle" Target="style88.xml"/></Relationships>
</file>

<file path=xl/charts/_rels/chart1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9.png"/><Relationship Id="rId7" Type="http://schemas.openxmlformats.org/officeDocument/2006/relationships/image" Target="../media/image124.svg"/><Relationship Id="rId2" Type="http://schemas.microsoft.com/office/2011/relationships/chartColorStyle" Target="colors89.xml"/><Relationship Id="rId1" Type="http://schemas.microsoft.com/office/2011/relationships/chartStyle" Target="style89.xml"/><Relationship Id="rId6" Type="http://schemas.openxmlformats.org/officeDocument/2006/relationships/image" Target="../media/image121.png"/><Relationship Id="rId5" Type="http://schemas.openxmlformats.org/officeDocument/2006/relationships/image" Target="../media/image122.svg"/><Relationship Id="rId4" Type="http://schemas.openxmlformats.org/officeDocument/2006/relationships/image" Target="../media/image120.png"/></Relationships>
</file>

<file path=xl/charts/_rels/chart17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18.xml"/><Relationship Id="rId1" Type="http://schemas.openxmlformats.org/officeDocument/2006/relationships/themeOverride" Target="../theme/themeOverride16.xml"/></Relationships>
</file>

<file path=xl/charts/_rels/chart18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17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7.xml"/><Relationship Id="rId1" Type="http://schemas.openxmlformats.org/officeDocument/2006/relationships/themeOverride" Target="../theme/themeOverrid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1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22.xml"/><Relationship Id="rId1" Type="http://schemas.openxmlformats.org/officeDocument/2006/relationships/themeOverride" Target="../theme/themeOverride18.xml"/></Relationships>
</file>

<file path=xl/charts/_rels/chart22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23.xml"/><Relationship Id="rId1" Type="http://schemas.openxmlformats.org/officeDocument/2006/relationships/themeOverride" Target="../theme/themeOverride19.xml"/></Relationships>
</file>

<file path=xl/charts/_rels/chart23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24.xml"/><Relationship Id="rId1" Type="http://schemas.openxmlformats.org/officeDocument/2006/relationships/themeOverride" Target="../theme/themeOverride20.xml"/></Relationships>
</file>

<file path=xl/charts/_rels/chart24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25.xml"/><Relationship Id="rId1" Type="http://schemas.openxmlformats.org/officeDocument/2006/relationships/themeOverride" Target="../theme/themeOverride21.xml"/></Relationships>
</file>

<file path=xl/charts/_rels/chart25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27.xml"/><Relationship Id="rId1" Type="http://schemas.openxmlformats.org/officeDocument/2006/relationships/themeOverride" Target="../theme/themeOverride22.xml"/></Relationships>
</file>

<file path=xl/charts/_rels/chart26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28.xml"/><Relationship Id="rId1" Type="http://schemas.openxmlformats.org/officeDocument/2006/relationships/themeOverride" Target="../theme/themeOverride23.xml"/></Relationships>
</file>

<file path=xl/charts/_rels/chart27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29.xml"/><Relationship Id="rId1" Type="http://schemas.openxmlformats.org/officeDocument/2006/relationships/themeOverride" Target="../theme/themeOverride24.xml"/></Relationships>
</file>

<file path=xl/charts/_rels/chart28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30.xml"/><Relationship Id="rId1" Type="http://schemas.openxmlformats.org/officeDocument/2006/relationships/themeOverride" Target="../theme/themeOverride25.xml"/></Relationships>
</file>

<file path=xl/charts/_rels/chart29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32.xml"/><Relationship Id="rId1" Type="http://schemas.openxmlformats.org/officeDocument/2006/relationships/themeOverride" Target="../theme/themeOverride26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.xml"/></Relationships>
</file>

<file path=xl/charts/_rels/chart30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33.xml"/><Relationship Id="rId1" Type="http://schemas.openxmlformats.org/officeDocument/2006/relationships/themeOverride" Target="../theme/themeOverride27.xml"/></Relationships>
</file>

<file path=xl/charts/_rels/chart31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34.xml"/><Relationship Id="rId1" Type="http://schemas.openxmlformats.org/officeDocument/2006/relationships/themeOverride" Target="../theme/themeOverride28.xml"/></Relationships>
</file>

<file path=xl/charts/_rels/chart3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5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6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8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3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9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3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0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3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2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3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3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3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4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4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9.xml"/><Relationship Id="rId1" Type="http://schemas.openxmlformats.org/officeDocument/2006/relationships/themeOverride" Target="../theme/themeOverride3.xml"/></Relationships>
</file>

<file path=xl/charts/_rels/chart4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5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4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6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4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7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5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11.xml"/><Relationship Id="rId1" Type="http://schemas.openxmlformats.org/officeDocument/2006/relationships/themeOverride" Target="../theme/themeOverride4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5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8.xml"/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5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0.xml"/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6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5.xml"/></Relationships>
</file>

<file path=xl/charts/_rels/chart60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61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62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6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6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7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12.xml"/><Relationship Id="rId1" Type="http://schemas.openxmlformats.org/officeDocument/2006/relationships/themeOverride" Target="../theme/themeOverride6.xml"/></Relationships>
</file>

<file path=xl/charts/_rels/chart7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9.xml"/><Relationship Id="rId2" Type="http://schemas.microsoft.com/office/2011/relationships/chartColorStyle" Target="colors36.xml"/><Relationship Id="rId1" Type="http://schemas.microsoft.com/office/2011/relationships/chartStyle" Target="style36.xml"/><Relationship Id="rId4" Type="http://schemas.openxmlformats.org/officeDocument/2006/relationships/chartUserShapes" Target="../drawings/drawing52.xml"/></Relationships>
</file>

<file path=xl/charts/_rels/chart73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53.xml"/><Relationship Id="rId1" Type="http://schemas.openxmlformats.org/officeDocument/2006/relationships/themeOverride" Target="../theme/themeOverride30.xml"/></Relationships>
</file>

<file path=xl/charts/_rels/chart7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4.xml"/></Relationships>
</file>

<file path=xl/charts/_rels/chart75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1.xml"/><Relationship Id="rId2" Type="http://schemas.microsoft.com/office/2011/relationships/chartColorStyle" Target="colors37.xml"/><Relationship Id="rId1" Type="http://schemas.microsoft.com/office/2011/relationships/chartStyle" Target="style37.xml"/><Relationship Id="rId4" Type="http://schemas.openxmlformats.org/officeDocument/2006/relationships/chartUserShapes" Target="../drawings/drawing55.xml"/></Relationships>
</file>

<file path=xl/charts/_rels/chart76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56.xml"/><Relationship Id="rId1" Type="http://schemas.openxmlformats.org/officeDocument/2006/relationships/themeOverride" Target="../theme/themeOverride32.xml"/></Relationships>
</file>

<file path=xl/charts/_rels/chart7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7.xml"/></Relationships>
</file>

<file path=xl/charts/_rels/chart78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3.xml"/><Relationship Id="rId2" Type="http://schemas.microsoft.com/office/2011/relationships/chartColorStyle" Target="colors38.xml"/><Relationship Id="rId1" Type="http://schemas.microsoft.com/office/2011/relationships/chartStyle" Target="style38.xml"/><Relationship Id="rId4" Type="http://schemas.openxmlformats.org/officeDocument/2006/relationships/chartUserShapes" Target="../drawings/drawing59.xml"/></Relationships>
</file>

<file path=xl/charts/_rels/chart79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60.xml"/><Relationship Id="rId1" Type="http://schemas.openxmlformats.org/officeDocument/2006/relationships/themeOverride" Target="../theme/themeOverride34.xml"/></Relationships>
</file>

<file path=xl/charts/_rels/chart8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7.xml"/></Relationships>
</file>

<file path=xl/charts/_rels/chart8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1.xml"/></Relationships>
</file>

<file path=xl/charts/_rels/chart8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5.xml"/><Relationship Id="rId2" Type="http://schemas.microsoft.com/office/2011/relationships/chartColorStyle" Target="colors39.xml"/><Relationship Id="rId1" Type="http://schemas.microsoft.com/office/2011/relationships/chartStyle" Target="style39.xml"/><Relationship Id="rId4" Type="http://schemas.openxmlformats.org/officeDocument/2006/relationships/chartUserShapes" Target="../drawings/drawing62.xml"/></Relationships>
</file>

<file path=xl/charts/_rels/chart82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63.xml"/><Relationship Id="rId1" Type="http://schemas.openxmlformats.org/officeDocument/2006/relationships/themeOverride" Target="../theme/themeOverride36.xml"/></Relationships>
</file>

<file path=xl/charts/_rels/chart8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4.xml"/></Relationships>
</file>

<file path=xl/charts/_rels/chart8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6.xml"/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85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67.xml"/><Relationship Id="rId1" Type="http://schemas.openxmlformats.org/officeDocument/2006/relationships/themeOverride" Target="../theme/themeOverride37.xml"/></Relationships>
</file>

<file path=xl/charts/_rels/chart8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8.xml"/></Relationships>
</file>

<file path=xl/charts/_rels/chart87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8.xml"/><Relationship Id="rId2" Type="http://schemas.microsoft.com/office/2011/relationships/chartColorStyle" Target="colors41.xml"/><Relationship Id="rId1" Type="http://schemas.microsoft.com/office/2011/relationships/chartStyle" Target="style41.xml"/><Relationship Id="rId4" Type="http://schemas.openxmlformats.org/officeDocument/2006/relationships/chartUserShapes" Target="../drawings/drawing69.xml"/></Relationships>
</file>

<file path=xl/charts/_rels/chart88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70.xml"/><Relationship Id="rId1" Type="http://schemas.openxmlformats.org/officeDocument/2006/relationships/themeOverride" Target="../theme/themeOverride39.xml"/></Relationships>
</file>

<file path=xl/charts/_rels/chart8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1.xml"/></Relationships>
</file>

<file path=xl/charts/_rels/chart9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13.xml"/><Relationship Id="rId1" Type="http://schemas.openxmlformats.org/officeDocument/2006/relationships/themeOverride" Target="../theme/themeOverride8.xml"/></Relationships>
</file>

<file path=xl/charts/_rels/chart9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3.xml"/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91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75.xml"/><Relationship Id="rId1" Type="http://schemas.openxmlformats.org/officeDocument/2006/relationships/themeOverride" Target="../theme/themeOverride40.xml"/></Relationships>
</file>

<file path=xl/charts/_rels/chart92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76.xml"/><Relationship Id="rId1" Type="http://schemas.openxmlformats.org/officeDocument/2006/relationships/themeOverride" Target="../theme/themeOverride41.xml"/></Relationships>
</file>

<file path=xl/charts/_rels/chart93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77.xml"/><Relationship Id="rId1" Type="http://schemas.openxmlformats.org/officeDocument/2006/relationships/themeOverride" Target="../theme/themeOverride42.xml"/></Relationships>
</file>

<file path=xl/charts/_rels/chart94.xml.rels><?xml version="1.0" encoding="UTF-8" standalone="yes"?>
<Relationships xmlns="http://schemas.openxmlformats.org/package/2006/relationships"><Relationship Id="rId2" Type="http://schemas.openxmlformats.org/officeDocument/2006/relationships/chartUserShapes" Target="../drawings/drawing78.xml"/><Relationship Id="rId1" Type="http://schemas.openxmlformats.org/officeDocument/2006/relationships/themeOverride" Target="../theme/themeOverride43.xml"/></Relationships>
</file>

<file path=xl/charts/_rels/chart9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0.xml"/></Relationships>
</file>

<file path=xl/charts/_rels/chart9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1.xml"/></Relationships>
</file>

<file path=xl/charts/_rels/chart9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2.xml"/></Relationships>
</file>

<file path=xl/charts/_rels/chart9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3.xml"/></Relationships>
</file>

<file path=xl/charts/_rels/chart9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5.xml"/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710.xml"/><Relationship Id="rId1" Type="http://schemas.microsoft.com/office/2011/relationships/chartStyle" Target="style710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730.xml"/><Relationship Id="rId1" Type="http://schemas.microsoft.com/office/2011/relationships/chartStyle" Target="style730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790.xml"/><Relationship Id="rId1" Type="http://schemas.microsoft.com/office/2011/relationships/chartStyle" Target="style790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820.xml"/><Relationship Id="rId1" Type="http://schemas.microsoft.com/office/2011/relationships/chartStyle" Target="style82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b="0" cap="small" baseline="0">
              <a:solidFill>
                <a:schemeClr val="tx1">
                  <a:lumMod val="65000"/>
                  <a:lumOff val="35000"/>
                </a:schemeClr>
              </a:solidFill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18188259834558093"/>
          <c:w val="0.9216153591525984"/>
          <c:h val="0.57176646529258468"/>
        </c:manualLayout>
      </c:layout>
      <c:areaChart>
        <c:grouping val="stacked"/>
        <c:varyColors val="0"/>
        <c:ser>
          <c:idx val="0"/>
          <c:order val="0"/>
          <c:tx>
            <c:strRef>
              <c:f>Ш1!$A$7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solidFill>
              <a:srgbClr val="36CD88">
                <a:alpha val="14000"/>
              </a:srgbClr>
            </a:solidFill>
            <a:ln w="25400">
              <a:noFill/>
            </a:ln>
          </c:spPr>
          <c:cat>
            <c:numRef>
              <c:f>Ш1!$B$6:$U$6</c:f>
              <c:numCache>
                <c:formatCode>0</c:formatCode>
                <c:ptCount val="20"/>
                <c:pt idx="0">
                  <c:v>2003</c:v>
                </c:pt>
                <c:pt idx="1">
                  <c:v>2004</c:v>
                </c:pt>
                <c:pt idx="2">
                  <c:v>2005</c:v>
                </c:pt>
                <c:pt idx="3">
                  <c:v>2006</c:v>
                </c:pt>
                <c:pt idx="4">
                  <c:v>2007</c:v>
                </c:pt>
                <c:pt idx="5">
                  <c:v>2008</c:v>
                </c:pt>
                <c:pt idx="6">
                  <c:v>2009</c:v>
                </c:pt>
                <c:pt idx="7">
                  <c:v>2010</c:v>
                </c:pt>
                <c:pt idx="8">
                  <c:v>2011</c:v>
                </c:pt>
                <c:pt idx="9">
                  <c:v>2012</c:v>
                </c:pt>
                <c:pt idx="10">
                  <c:v>2013</c:v>
                </c:pt>
                <c:pt idx="11">
                  <c:v>2014</c:v>
                </c:pt>
                <c:pt idx="12">
                  <c:v>2015</c:v>
                </c:pt>
                <c:pt idx="13">
                  <c:v>2016</c:v>
                </c:pt>
                <c:pt idx="14">
                  <c:v>2017</c:v>
                </c:pt>
                <c:pt idx="15">
                  <c:v>2018</c:v>
                </c:pt>
                <c:pt idx="16">
                  <c:v>2019</c:v>
                </c:pt>
                <c:pt idx="17">
                  <c:v>2020</c:v>
                </c:pt>
                <c:pt idx="18">
                  <c:v>2021</c:v>
                </c:pt>
                <c:pt idx="19">
                  <c:v>2022</c:v>
                </c:pt>
              </c:numCache>
            </c:numRef>
          </c:cat>
          <c:val>
            <c:numRef>
              <c:f>Ш1!$B$7:$U$7</c:f>
              <c:numCache>
                <c:formatCode>0</c:formatCode>
                <c:ptCount val="20"/>
                <c:pt idx="0">
                  <c:v>70</c:v>
                </c:pt>
                <c:pt idx="1">
                  <c:v>50</c:v>
                </c:pt>
                <c:pt idx="2">
                  <c:v>52</c:v>
                </c:pt>
                <c:pt idx="3">
                  <c:v>37</c:v>
                </c:pt>
                <c:pt idx="4">
                  <c:v>54</c:v>
                </c:pt>
                <c:pt idx="5">
                  <c:v>55</c:v>
                </c:pt>
                <c:pt idx="6">
                  <c:v>56</c:v>
                </c:pt>
                <c:pt idx="7">
                  <c:v>57</c:v>
                </c:pt>
                <c:pt idx="8">
                  <c:v>48</c:v>
                </c:pt>
                <c:pt idx="9">
                  <c:v>49</c:v>
                </c:pt>
                <c:pt idx="10">
                  <c:v>60</c:v>
                </c:pt>
                <c:pt idx="11">
                  <c:v>61</c:v>
                </c:pt>
                <c:pt idx="12">
                  <c:v>68</c:v>
                </c:pt>
                <c:pt idx="13">
                  <c:v>63</c:v>
                </c:pt>
                <c:pt idx="14">
                  <c:v>56</c:v>
                </c:pt>
                <c:pt idx="15">
                  <c:v>57</c:v>
                </c:pt>
                <c:pt idx="16">
                  <c:v>48</c:v>
                </c:pt>
                <c:pt idx="17">
                  <c:v>49</c:v>
                </c:pt>
                <c:pt idx="18">
                  <c:v>60</c:v>
                </c:pt>
                <c:pt idx="19">
                  <c:v>61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824A-4FDF-812E-50502E9611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8352208"/>
        <c:axId val="528352752"/>
      </c:areaChart>
      <c:lineChart>
        <c:grouping val="standard"/>
        <c:varyColors val="0"/>
        <c:ser>
          <c:idx val="1"/>
          <c:order val="1"/>
          <c:tx>
            <c:strRef>
              <c:f>Ш1!$A$7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>
              <a:solidFill>
                <a:srgbClr val="36CD88"/>
              </a:solidFill>
            </a:ln>
          </c:spPr>
          <c:marker>
            <c:symbol val="circle"/>
            <c:size val="8"/>
            <c:spPr>
              <a:solidFill>
                <a:srgbClr val="36CD88"/>
              </a:solidFill>
              <a:ln w="19050">
                <a:solidFill>
                  <a:sysClr val="window" lastClr="FFFFFF"/>
                </a:solidFill>
              </a:ln>
            </c:spPr>
          </c:marker>
          <c:dLbls>
            <c:spPr>
              <a:noFill/>
              <a:ln>
                <a:noFill/>
              </a:ln>
              <a:effectLst/>
            </c:sp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Ш1!$B$6:$U$6</c:f>
              <c:numCache>
                <c:formatCode>0</c:formatCode>
                <c:ptCount val="20"/>
                <c:pt idx="0">
                  <c:v>2003</c:v>
                </c:pt>
                <c:pt idx="1">
                  <c:v>2004</c:v>
                </c:pt>
                <c:pt idx="2">
                  <c:v>2005</c:v>
                </c:pt>
                <c:pt idx="3">
                  <c:v>2006</c:v>
                </c:pt>
                <c:pt idx="4">
                  <c:v>2007</c:v>
                </c:pt>
                <c:pt idx="5">
                  <c:v>2008</c:v>
                </c:pt>
                <c:pt idx="6">
                  <c:v>2009</c:v>
                </c:pt>
                <c:pt idx="7">
                  <c:v>2010</c:v>
                </c:pt>
                <c:pt idx="8">
                  <c:v>2011</c:v>
                </c:pt>
                <c:pt idx="9">
                  <c:v>2012</c:v>
                </c:pt>
                <c:pt idx="10">
                  <c:v>2013</c:v>
                </c:pt>
                <c:pt idx="11">
                  <c:v>2014</c:v>
                </c:pt>
                <c:pt idx="12">
                  <c:v>2015</c:v>
                </c:pt>
                <c:pt idx="13">
                  <c:v>2016</c:v>
                </c:pt>
                <c:pt idx="14">
                  <c:v>2017</c:v>
                </c:pt>
                <c:pt idx="15">
                  <c:v>2018</c:v>
                </c:pt>
                <c:pt idx="16">
                  <c:v>2019</c:v>
                </c:pt>
                <c:pt idx="17">
                  <c:v>2020</c:v>
                </c:pt>
                <c:pt idx="18">
                  <c:v>2021</c:v>
                </c:pt>
                <c:pt idx="19">
                  <c:v>2022</c:v>
                </c:pt>
              </c:numCache>
            </c:numRef>
          </c:cat>
          <c:val>
            <c:numRef>
              <c:f>Ш1!$B$7:$U$7</c:f>
              <c:numCache>
                <c:formatCode>0</c:formatCode>
                <c:ptCount val="20"/>
                <c:pt idx="0">
                  <c:v>70</c:v>
                </c:pt>
                <c:pt idx="1">
                  <c:v>50</c:v>
                </c:pt>
                <c:pt idx="2">
                  <c:v>52</c:v>
                </c:pt>
                <c:pt idx="3">
                  <c:v>37</c:v>
                </c:pt>
                <c:pt idx="4">
                  <c:v>54</c:v>
                </c:pt>
                <c:pt idx="5">
                  <c:v>55</c:v>
                </c:pt>
                <c:pt idx="6">
                  <c:v>56</c:v>
                </c:pt>
                <c:pt idx="7">
                  <c:v>57</c:v>
                </c:pt>
                <c:pt idx="8">
                  <c:v>48</c:v>
                </c:pt>
                <c:pt idx="9">
                  <c:v>49</c:v>
                </c:pt>
                <c:pt idx="10">
                  <c:v>60</c:v>
                </c:pt>
                <c:pt idx="11">
                  <c:v>61</c:v>
                </c:pt>
                <c:pt idx="12">
                  <c:v>68</c:v>
                </c:pt>
                <c:pt idx="13">
                  <c:v>63</c:v>
                </c:pt>
                <c:pt idx="14">
                  <c:v>56</c:v>
                </c:pt>
                <c:pt idx="15">
                  <c:v>57</c:v>
                </c:pt>
                <c:pt idx="16">
                  <c:v>48</c:v>
                </c:pt>
                <c:pt idx="17">
                  <c:v>49</c:v>
                </c:pt>
                <c:pt idx="18">
                  <c:v>60</c:v>
                </c:pt>
                <c:pt idx="19">
                  <c:v>61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824A-4FDF-812E-50502E9611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28352208"/>
        <c:axId val="528352752"/>
      </c:lineChart>
      <c:catAx>
        <c:axId val="528352208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>
                  <a:lumMod val="95000"/>
                </a:sysClr>
              </a:solidFill>
            </a:ln>
          </c:spPr>
        </c:majorGridlines>
        <c:numFmt formatCode="0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>
                <a:solidFill>
                  <a:schemeClr val="bg1">
                    <a:lumMod val="65000"/>
                  </a:schemeClr>
                </a:solidFill>
              </a:defRPr>
            </a:pPr>
            <a:endParaRPr lang="ru-RU"/>
          </a:p>
        </c:txPr>
        <c:crossAx val="528352752"/>
        <c:crosses val="autoZero"/>
        <c:auto val="1"/>
        <c:lblAlgn val="ctr"/>
        <c:lblOffset val="100"/>
        <c:tickMarkSkip val="1"/>
        <c:noMultiLvlLbl val="1"/>
      </c:catAx>
      <c:valAx>
        <c:axId val="528352752"/>
        <c:scaling>
          <c:orientation val="minMax"/>
          <c:min val="0"/>
        </c:scaling>
        <c:delete val="1"/>
        <c:axPos val="l"/>
        <c:numFmt formatCode="#,##0" sourceLinked="0"/>
        <c:majorTickMark val="out"/>
        <c:minorTickMark val="none"/>
        <c:tickLblPos val="nextTo"/>
        <c:crossAx val="528352208"/>
        <c:crosses val="autoZero"/>
        <c:crossBetween val="midCat"/>
      </c:valAx>
    </c:plotArea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+mn-lt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Ш2!$A$8</c:f>
          <c:strCache>
            <c:ptCount val="1"/>
            <c:pt idx="0">
              <c:v>Изменение за год</c:v>
            </c:pt>
          </c:strCache>
        </c:strRef>
      </c:tx>
      <c:layout>
        <c:manualLayout>
          <c:xMode val="edge"/>
          <c:yMode val="edge"/>
          <c:x val="1.4933132117174529E-2"/>
          <c:y val="2.3343349749125882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28743774519351156"/>
          <c:w val="0.89844422376696476"/>
          <c:h val="0.5334230296900961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Ш2!$A$8</c:f>
              <c:strCache>
                <c:ptCount val="1"/>
                <c:pt idx="0">
                  <c:v>Изменение за год</c:v>
                </c:pt>
              </c:strCache>
            </c:strRef>
          </c:tx>
          <c:spPr>
            <a:solidFill>
              <a:srgbClr val="00B050"/>
            </a:solidFill>
          </c:spPr>
          <c:invertIfNegative val="1"/>
          <c:dLbls>
            <c:numFmt formatCode="0%;[Red]\-0%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rgbClr val="00B050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Ш2!$L$6:$T$6</c:f>
              <c:numCache>
                <c:formatCode>0</c:formatCode>
                <c:ptCount val="9"/>
                <c:pt idx="0">
                  <c:v>2014</c:v>
                </c:pt>
                <c:pt idx="1">
                  <c:v>2015</c:v>
                </c:pt>
                <c:pt idx="2">
                  <c:v>2016</c:v>
                </c:pt>
                <c:pt idx="3">
                  <c:v>2017</c:v>
                </c:pt>
                <c:pt idx="4">
                  <c:v>2018</c:v>
                </c:pt>
                <c:pt idx="5">
                  <c:v>2019</c:v>
                </c:pt>
                <c:pt idx="6">
                  <c:v>2020</c:v>
                </c:pt>
                <c:pt idx="7">
                  <c:v>2021</c:v>
                </c:pt>
                <c:pt idx="8">
                  <c:v>2022</c:v>
                </c:pt>
              </c:numCache>
            </c:numRef>
          </c:cat>
          <c:val>
            <c:numRef>
              <c:f>Ш2!$L$8:$T$8</c:f>
              <c:numCache>
                <c:formatCode>0%</c:formatCode>
                <c:ptCount val="9"/>
                <c:pt idx="0">
                  <c:v>0.61111111111111116</c:v>
                </c:pt>
                <c:pt idx="1">
                  <c:v>-0.14482758620689651</c:v>
                </c:pt>
                <c:pt idx="2">
                  <c:v>-0.29032258064516125</c:v>
                </c:pt>
                <c:pt idx="3">
                  <c:v>0.35227272727272729</c:v>
                </c:pt>
                <c:pt idx="4">
                  <c:v>3.3613445378151363E-2</c:v>
                </c:pt>
                <c:pt idx="5">
                  <c:v>0.17886178861788626</c:v>
                </c:pt>
                <c:pt idx="6">
                  <c:v>-0.43448275862068964</c:v>
                </c:pt>
                <c:pt idx="7">
                  <c:v>0.53658536585365857</c:v>
                </c:pt>
                <c:pt idx="8">
                  <c:v>0.29365079365079372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036-4663-9280-E3063252E3B8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0000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528357104"/>
        <c:axId val="528357648"/>
      </c:barChart>
      <c:catAx>
        <c:axId val="528357104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low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528357648"/>
        <c:crosses val="autoZero"/>
        <c:auto val="1"/>
        <c:lblAlgn val="ctr"/>
        <c:lblOffset val="100"/>
        <c:noMultiLvlLbl val="0"/>
      </c:catAx>
      <c:valAx>
        <c:axId val="528357648"/>
        <c:scaling>
          <c:orientation val="minMax"/>
          <c:min val="-1.2"/>
        </c:scaling>
        <c:delete val="1"/>
        <c:axPos val="l"/>
        <c:numFmt formatCode="0%" sourceLinked="0"/>
        <c:majorTickMark val="out"/>
        <c:minorTickMark val="none"/>
        <c:tickLblPos val="nextTo"/>
        <c:crossAx val="528357104"/>
        <c:crosses val="autoZero"/>
        <c:crossBetween val="between"/>
      </c:valAx>
    </c:plotArea>
    <c:plotVisOnly val="1"/>
    <c:dispBlanksAs val="gap"/>
    <c:showDLblsOverMax val="0"/>
  </c:chart>
  <c:spPr>
    <a:noFill/>
    <a:ln>
      <a:solidFill>
        <a:sysClr val="window" lastClr="FFFFFF">
          <a:lumMod val="75000"/>
        </a:sys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</c:chartSpace>
</file>

<file path=xl/charts/chart10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strRef>
          <c:f>Ш16!$A$4</c:f>
          <c:strCache>
            <c:ptCount val="1"/>
            <c:pt idx="0">
              <c:v>Название диаграммы (ед. измерения)</c:v>
            </c:pt>
          </c:strCache>
        </c:strRef>
      </c:tx>
      <c:layout>
        <c:manualLayout>
          <c:xMode val="edge"/>
          <c:yMode val="edge"/>
          <c:x val="1.5476132968041572E-2"/>
          <c:y val="1.8518518518518517E-2"/>
        </c:manualLayout>
      </c:layout>
      <c:overlay val="0"/>
      <c:txPr>
        <a:bodyPr/>
        <a:lstStyle/>
        <a:p>
          <a:pPr algn="l">
            <a:defRPr sz="1400" b="0" cap="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7589662621346866"/>
          <c:y val="0.24246487867177519"/>
          <c:w val="0.69188360207301347"/>
          <c:h val="0.65389845177950046"/>
        </c:manualLayout>
      </c:layout>
      <c:barChart>
        <c:barDir val="bar"/>
        <c:grouping val="stacked"/>
        <c:varyColors val="0"/>
        <c:ser>
          <c:idx val="0"/>
          <c:order val="0"/>
          <c:tx>
            <c:strRef>
              <c:f>Ш16!$B$7</c:f>
              <c:strCache>
                <c:ptCount val="1"/>
                <c:pt idx="0">
                  <c:v>Товар 1</c:v>
                </c:pt>
              </c:strCache>
            </c:strRef>
          </c:tx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chemeClr val="bg1"/>
                    </a:solidFill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Ш16!$A$8:$A$17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Ш16!$B$8:$B$17</c:f>
              <c:numCache>
                <c:formatCode>#\ ##0" р."</c:formatCode>
                <c:ptCount val="10"/>
                <c:pt idx="0">
                  <c:v>1295000</c:v>
                </c:pt>
                <c:pt idx="1">
                  <c:v>910000</c:v>
                </c:pt>
                <c:pt idx="2">
                  <c:v>700000</c:v>
                </c:pt>
                <c:pt idx="3">
                  <c:v>595000</c:v>
                </c:pt>
                <c:pt idx="4">
                  <c:v>420000</c:v>
                </c:pt>
                <c:pt idx="5">
                  <c:v>420000</c:v>
                </c:pt>
                <c:pt idx="6">
                  <c:v>385000</c:v>
                </c:pt>
                <c:pt idx="7">
                  <c:v>402000</c:v>
                </c:pt>
                <c:pt idx="8">
                  <c:v>348000</c:v>
                </c:pt>
                <c:pt idx="9">
                  <c:v>250000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4C15-4BE7-9753-079C413F5AF6}"/>
            </c:ext>
          </c:extLst>
        </c:ser>
        <c:ser>
          <c:idx val="1"/>
          <c:order val="1"/>
          <c:tx>
            <c:strRef>
              <c:f>Ш16!$C$7</c:f>
              <c:strCache>
                <c:ptCount val="1"/>
                <c:pt idx="0">
                  <c:v>Товар 2</c:v>
                </c:pt>
              </c:strCache>
            </c:strRef>
          </c:tx>
          <c:invertIfNegative val="0"/>
          <c:dLbls>
            <c:dLbl>
              <c:idx val="8"/>
              <c:layout>
                <c:manualLayout>
                  <c:x val="7.5112372841258579E-3"/>
                  <c:y val="5.420054200542005E-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7-4C15-4BE7-9753-079C413F5AF6}"/>
                </c:ext>
                <c:ext xmlns:c15="http://schemas.microsoft.com/office/drawing/2012/chart" uri="{CE6537A1-D6FC-4f65-9D91-7224C49458BB}"/>
              </c:extLst>
            </c:dLbl>
            <c:dLbl>
              <c:idx val="9"/>
              <c:layout>
                <c:manualLayout>
                  <c:x val="1.0014983045501143E-2"/>
                  <c:y val="-3.4409214092139661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9-4C15-4BE7-9753-079C413F5AF6}"/>
                </c:ext>
                <c:ext xmlns:c15="http://schemas.microsoft.com/office/drawing/2012/chart" uri="{CE6537A1-D6FC-4f65-9D91-7224C49458BB}"/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chemeClr val="bg1"/>
                    </a:solidFill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Ш16!$A$8:$A$17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Ш16!$C$8:$C$17</c:f>
              <c:numCache>
                <c:formatCode>#\ ##0" р."</c:formatCode>
                <c:ptCount val="10"/>
                <c:pt idx="0">
                  <c:v>851000</c:v>
                </c:pt>
                <c:pt idx="1">
                  <c:v>598000</c:v>
                </c:pt>
                <c:pt idx="2">
                  <c:v>460000</c:v>
                </c:pt>
                <c:pt idx="3">
                  <c:v>391000</c:v>
                </c:pt>
                <c:pt idx="4">
                  <c:v>276000</c:v>
                </c:pt>
                <c:pt idx="5">
                  <c:v>276000</c:v>
                </c:pt>
                <c:pt idx="6">
                  <c:v>253000</c:v>
                </c:pt>
                <c:pt idx="7">
                  <c:v>126000</c:v>
                </c:pt>
                <c:pt idx="8">
                  <c:v>66000</c:v>
                </c:pt>
                <c:pt idx="9">
                  <c:v>105000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4C15-4BE7-9753-079C413F5AF6}"/>
            </c:ext>
          </c:extLst>
        </c:ser>
        <c:ser>
          <c:idx val="2"/>
          <c:order val="2"/>
          <c:tx>
            <c:strRef>
              <c:f>Ш16!$D$7</c:f>
              <c:strCache>
                <c:ptCount val="1"/>
                <c:pt idx="0">
                  <c:v>Товар 3</c:v>
                </c:pt>
              </c:strCache>
            </c:strRef>
          </c:tx>
          <c:invertIfNegative val="0"/>
          <c:dLbls>
            <c:dLbl>
              <c:idx val="7"/>
              <c:layout>
                <c:manualLayout>
                  <c:x val="4.0059932182004571E-2"/>
                  <c:y val="-3.4414634146340203E-3"/>
                </c:manualLayout>
              </c:layout>
              <c:numFmt formatCode="#,##0.0" sourceLinked="0"/>
              <c:spPr>
                <a:noFill/>
                <a:ln>
                  <a:noFill/>
                </a:ln>
                <a:effectLst/>
              </c:spPr>
              <c:txPr>
                <a:bodyPr/>
                <a:lstStyle/>
                <a:p>
                  <a:pPr>
                    <a:defRPr sz="900" b="0">
                      <a:solidFill>
                        <a:srgbClr val="BFBFBF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defRPr>
                  </a:pPr>
                  <a:endParaRPr lang="ru-RU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4C15-4BE7-9753-079C413F5AF6}"/>
                </c:ext>
                <c:ext xmlns:c15="http://schemas.microsoft.com/office/drawing/2012/chart" uri="{CE6537A1-D6FC-4f65-9D91-7224C49458BB}"/>
              </c:extLst>
            </c:dLbl>
            <c:dLbl>
              <c:idx val="8"/>
              <c:layout>
                <c:manualLayout>
                  <c:x val="4.2563677943379813E-2"/>
                  <c:y val="2.7100271015329572E-7"/>
                </c:manualLayout>
              </c:layout>
              <c:numFmt formatCode="#,##0.0" sourceLinked="0"/>
              <c:spPr>
                <a:noFill/>
                <a:ln>
                  <a:noFill/>
                </a:ln>
                <a:effectLst/>
              </c:spPr>
              <c:txPr>
                <a:bodyPr/>
                <a:lstStyle/>
                <a:p>
                  <a:pPr>
                    <a:defRPr sz="900" b="0">
                      <a:solidFill>
                        <a:srgbClr val="BFBFBF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defRPr>
                  </a:pPr>
                  <a:endParaRPr lang="ru-RU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4C15-4BE7-9753-079C413F5AF6}"/>
                </c:ext>
                <c:ext xmlns:c15="http://schemas.microsoft.com/office/drawing/2012/chart" uri="{CE6537A1-D6FC-4f65-9D91-7224C49458BB}"/>
              </c:extLst>
            </c:dLbl>
            <c:dLbl>
              <c:idx val="9"/>
              <c:layout>
                <c:manualLayout>
                  <c:x val="5.2578759561548775E-2"/>
                  <c:y val="-3.4411924119239932E-3"/>
                </c:manualLayout>
              </c:layout>
              <c:numFmt formatCode="#,##0.0" sourceLinked="0"/>
              <c:spPr>
                <a:noFill/>
                <a:ln>
                  <a:noFill/>
                </a:ln>
                <a:effectLst/>
              </c:spPr>
              <c:txPr>
                <a:bodyPr/>
                <a:lstStyle/>
                <a:p>
                  <a:pPr>
                    <a:defRPr sz="900" b="0">
                      <a:solidFill>
                        <a:srgbClr val="BFBFBF"/>
                      </a:solidFill>
                      <a:latin typeface="Arial" panose="020B0604020202020204" pitchFamily="34" charset="0"/>
                      <a:cs typeface="Arial" panose="020B0604020202020204" pitchFamily="34" charset="0"/>
                    </a:defRPr>
                  </a:pPr>
                  <a:endParaRPr lang="ru-RU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8-4C15-4BE7-9753-079C413F5AF6}"/>
                </c:ext>
                <c:ext xmlns:c15="http://schemas.microsoft.com/office/drawing/2012/chart" uri="{CE6537A1-D6FC-4f65-9D91-7224C49458BB}">
                  <c15:layout>
                    <c:manualLayout>
                      <c:w val="7.1381791656809385E-2"/>
                      <c:h val="3.9046612466124661E-2"/>
                    </c:manualLayout>
                  </c15:layout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900" b="0">
                    <a:solidFill>
                      <a:schemeClr val="bg1"/>
                    </a:solidFill>
                    <a:latin typeface="Arial" panose="020B0604020202020204" pitchFamily="34" charset="0"/>
                    <a:cs typeface="Arial" panose="020B0604020202020204" pitchFamily="34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Ш16!$A$8:$A$17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Ш16!$D$8:$D$17</c:f>
              <c:numCache>
                <c:formatCode>#\ ##0" р."</c:formatCode>
                <c:ptCount val="10"/>
                <c:pt idx="0">
                  <c:v>1554000</c:v>
                </c:pt>
                <c:pt idx="1">
                  <c:v>1092000</c:v>
                </c:pt>
                <c:pt idx="2">
                  <c:v>840000</c:v>
                </c:pt>
                <c:pt idx="3">
                  <c:v>714000</c:v>
                </c:pt>
                <c:pt idx="4">
                  <c:v>504000</c:v>
                </c:pt>
                <c:pt idx="5">
                  <c:v>504000</c:v>
                </c:pt>
                <c:pt idx="6">
                  <c:v>462000</c:v>
                </c:pt>
                <c:pt idx="7">
                  <c:v>72000</c:v>
                </c:pt>
                <c:pt idx="8">
                  <c:v>186000</c:v>
                </c:pt>
                <c:pt idx="9">
                  <c:v>145000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4C15-4BE7-9753-079C413F5A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22762384"/>
        <c:axId val="622767824"/>
      </c:barChart>
      <c:catAx>
        <c:axId val="622762384"/>
        <c:scaling>
          <c:orientation val="maxMin"/>
        </c:scaling>
        <c:delete val="0"/>
        <c:axPos val="l"/>
        <c:numFmt formatCode="General" sourceLinked="0"/>
        <c:majorTickMark val="none"/>
        <c:minorTickMark val="none"/>
        <c:tickLblPos val="nextTo"/>
        <c:crossAx val="622767824"/>
        <c:crosses val="autoZero"/>
        <c:auto val="1"/>
        <c:lblAlgn val="ctr"/>
        <c:lblOffset val="100"/>
        <c:noMultiLvlLbl val="0"/>
      </c:catAx>
      <c:valAx>
        <c:axId val="622767824"/>
        <c:scaling>
          <c:orientation val="minMax"/>
        </c:scaling>
        <c:delete val="1"/>
        <c:axPos val="t"/>
        <c:numFmt formatCode="#,##0" sourceLinked="0"/>
        <c:majorTickMark val="out"/>
        <c:minorTickMark val="none"/>
        <c:tickLblPos val="nextTo"/>
        <c:crossAx val="622762384"/>
        <c:crosses val="autoZero"/>
        <c:crossBetween val="between"/>
        <c:dispUnits>
          <c:builtInUnit val="millions"/>
          <c:dispUnitsLbl/>
        </c:dispUnits>
      </c:valAx>
      <c:spPr>
        <a:ln>
          <a:noFill/>
        </a:ln>
      </c:spPr>
    </c:plotArea>
    <c:legend>
      <c:legendPos val="t"/>
      <c:layout>
        <c:manualLayout>
          <c:xMode val="edge"/>
          <c:yMode val="edge"/>
          <c:x val="0.21826256865230248"/>
          <c:y val="0.14455236270753513"/>
          <c:w val="0.59362027599310818"/>
          <c:h val="8.3717191601049873E-2"/>
        </c:manualLayout>
      </c:layout>
      <c:overlay val="0"/>
      <c:txPr>
        <a:bodyPr/>
        <a:lstStyle/>
        <a:p>
          <a:pPr>
            <a:defRPr sz="100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</c:chart>
  <c:spPr>
    <a:ln>
      <a:solidFill>
        <a:schemeClr val="bg2">
          <a:lumMod val="90000"/>
        </a:schemeClr>
      </a:solidFill>
    </a:ln>
  </c:spPr>
  <c:printSettings>
    <c:headerFooter/>
    <c:pageMargins b="0.75" l="0.7" r="0.7" t="0.75" header="0.3" footer="0.3"/>
    <c:pageSetup/>
  </c:printSettings>
  <c:userShapes r:id="rId1"/>
</c:chartSpace>
</file>

<file path=xl/charts/chart10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Ш16!$A$4</c:f>
          <c:strCache>
            <c:ptCount val="1"/>
            <c:pt idx="0">
              <c:v>Название диаграммы (ед. измерения)</c:v>
            </c:pt>
          </c:strCache>
        </c:strRef>
      </c:tx>
      <c:layout>
        <c:manualLayout>
          <c:xMode val="edge"/>
          <c:yMode val="edge"/>
          <c:x val="3.7243499953410114E-2"/>
          <c:y val="2.512911169273985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200" b="0" i="0" u="none" strike="noStrike" kern="1200" cap="all" spc="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Roboto Light" panose="02000000000000000000" pitchFamily="2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886847940461915"/>
          <c:y val="0.22957676257269655"/>
          <c:w val="0.81613642579064538"/>
          <c:h val="0.65560551831847469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Ш16!$B$7</c:f>
              <c:strCache>
                <c:ptCount val="1"/>
                <c:pt idx="0">
                  <c:v>Товар 1</c:v>
                </c:pt>
              </c:strCache>
            </c:strRef>
          </c:tx>
          <c:spPr>
            <a:solidFill>
              <a:srgbClr val="375DA1"/>
            </a:solidFill>
          </c:spPr>
          <c:invertIfNegative val="0"/>
          <c:dLbls>
            <c:dLbl>
              <c:idx val="9"/>
              <c:layout>
                <c:manualLayout>
                  <c:x val="-6.0812002193454173E-2"/>
                  <c:y val="0"/>
                </c:manualLayout>
              </c:layout>
              <c:numFmt formatCode="#,##0.00" sourceLinked="0"/>
              <c:spPr>
                <a:noFill/>
                <a:ln>
                  <a:noFill/>
                </a:ln>
                <a:effectLst/>
              </c:spPr>
              <c:txPr>
                <a:bodyPr wrap="square" lIns="38100" tIns="19050" rIns="38100" bIns="19050" anchor="ctr">
                  <a:noAutofit/>
                </a:bodyPr>
                <a:lstStyle/>
                <a:p>
                  <a:pPr>
                    <a:defRPr sz="800">
                      <a:solidFill>
                        <a:schemeClr val="bg1"/>
                      </a:solidFill>
                      <a:latin typeface="+mj-lt"/>
                    </a:defRPr>
                  </a:pPr>
                  <a:endParaRPr lang="ru-RU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D53E-49E3-A29C-0F0C571595CC}"/>
                </c:ext>
                <c:ext xmlns:c15="http://schemas.microsoft.com/office/drawing/2012/chart" uri="{CE6537A1-D6FC-4f65-9D91-7224C49458BB}">
                  <c15:layout>
                    <c:manualLayout>
                      <c:w val="7.7337437475952286E-2"/>
                      <c:h val="5.3465747871909199E-2"/>
                    </c:manualLayout>
                  </c15:layout>
                </c:ext>
              </c:extLst>
            </c:dLbl>
            <c:numFmt formatCode="#,##0.0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800">
                    <a:solidFill>
                      <a:schemeClr val="bg1"/>
                    </a:solidFill>
                    <a:latin typeface="+mj-lt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Ш16!$A$8:$A$17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Ш16!$B$8:$B$17</c:f>
              <c:numCache>
                <c:formatCode>#\ ##0" р."</c:formatCode>
                <c:ptCount val="10"/>
                <c:pt idx="0">
                  <c:v>1295000</c:v>
                </c:pt>
                <c:pt idx="1">
                  <c:v>910000</c:v>
                </c:pt>
                <c:pt idx="2">
                  <c:v>700000</c:v>
                </c:pt>
                <c:pt idx="3">
                  <c:v>595000</c:v>
                </c:pt>
                <c:pt idx="4">
                  <c:v>420000</c:v>
                </c:pt>
                <c:pt idx="5">
                  <c:v>420000</c:v>
                </c:pt>
                <c:pt idx="6">
                  <c:v>385000</c:v>
                </c:pt>
                <c:pt idx="7">
                  <c:v>402000</c:v>
                </c:pt>
                <c:pt idx="8">
                  <c:v>348000</c:v>
                </c:pt>
                <c:pt idx="9">
                  <c:v>250000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D53E-49E3-A29C-0F0C571595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22747696"/>
        <c:axId val="622745520"/>
      </c:barChart>
      <c:catAx>
        <c:axId val="622747696"/>
        <c:scaling>
          <c:orientation val="maxMin"/>
        </c:scaling>
        <c:delete val="0"/>
        <c:axPos val="l"/>
        <c:majorGridlines>
          <c:spPr>
            <a:ln>
              <a:solidFill>
                <a:schemeClr val="bg1">
                  <a:lumMod val="85000"/>
                </a:schemeClr>
              </a:solidFill>
            </a:ln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Roboto Light" panose="02000000000000000000" pitchFamily="2" charset="0"/>
                <a:cs typeface="Arial" panose="020B0604020202020204" pitchFamily="34" charset="0"/>
              </a:defRPr>
            </a:pPr>
            <a:endParaRPr lang="ru-RU"/>
          </a:p>
        </c:txPr>
        <c:crossAx val="622745520"/>
        <c:crosses val="autoZero"/>
        <c:auto val="1"/>
        <c:lblAlgn val="ctr"/>
        <c:lblOffset val="100"/>
        <c:noMultiLvlLbl val="0"/>
      </c:catAx>
      <c:valAx>
        <c:axId val="622745520"/>
        <c:scaling>
          <c:orientation val="minMax"/>
          <c:max val="4500000"/>
          <c:min val="0"/>
        </c:scaling>
        <c:delete val="1"/>
        <c:axPos val="t"/>
        <c:numFmt formatCode="#\ ##0" sourceLinked="0"/>
        <c:majorTickMark val="out"/>
        <c:minorTickMark val="none"/>
        <c:tickLblPos val="nextTo"/>
        <c:crossAx val="622747696"/>
        <c:crosses val="autoZero"/>
        <c:crossBetween val="between"/>
        <c:dispUnits>
          <c:builtInUnit val="millions"/>
          <c:dispUnitsLbl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90000"/>
        </a:schemeClr>
      </a:solidFill>
      <a:round/>
    </a:ln>
    <a:effectLst/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10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117793507804041"/>
          <c:y val="0.25442531863477313"/>
          <c:w val="0.5451300941943209"/>
          <c:h val="0.74338586974204557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Ш16!$C$7</c:f>
              <c:strCache>
                <c:ptCount val="1"/>
                <c:pt idx="0">
                  <c:v>Товар 2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Lbl>
              <c:idx val="7"/>
              <c:layout>
                <c:manualLayout>
                  <c:x val="-1.856286322488452E-2"/>
                  <c:y val="0"/>
                </c:manualLayout>
              </c:layout>
              <c:numFmt formatCode="#,##0.0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800" b="0" i="0" u="none" strike="noStrike" kern="1200" baseline="0">
                      <a:solidFill>
                        <a:srgbClr val="4472C1"/>
                      </a:solidFill>
                      <a:latin typeface="+mj-lt"/>
                      <a:ea typeface="Roboto Light" panose="02000000000000000000" pitchFamily="2" charset="0"/>
                      <a:cs typeface="+mn-cs"/>
                    </a:defRPr>
                  </a:pPr>
                  <a:endParaRPr lang="ru-RU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5740-455F-B30B-49BB0CEFE88E}"/>
                </c:ext>
                <c:ext xmlns:c15="http://schemas.microsoft.com/office/drawing/2012/chart" uri="{CE6537A1-D6FC-4f65-9D91-7224C49458BB}"/>
              </c:extLst>
            </c:dLbl>
            <c:dLbl>
              <c:idx val="8"/>
              <c:layout>
                <c:manualLayout>
                  <c:x val="-1.1282529113234113E-2"/>
                  <c:y val="-4.2441479619801346E-3"/>
                </c:manualLayout>
              </c:layout>
              <c:numFmt formatCode="#,##0.0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800" b="0" i="0" u="none" strike="noStrike" kern="1200" baseline="0">
                      <a:solidFill>
                        <a:srgbClr val="4472C1"/>
                      </a:solidFill>
                      <a:latin typeface="+mj-lt"/>
                      <a:ea typeface="Roboto Light" panose="02000000000000000000" pitchFamily="2" charset="0"/>
                      <a:cs typeface="+mn-cs"/>
                    </a:defRPr>
                  </a:pPr>
                  <a:endParaRPr lang="ru-RU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5740-455F-B30B-49BB0CEFE88E}"/>
                </c:ext>
                <c:ext xmlns:c15="http://schemas.microsoft.com/office/drawing/2012/chart" uri="{CE6537A1-D6FC-4f65-9D91-7224C49458BB}">
                  <c15:layout>
                    <c:manualLayout>
                      <c:w val="0.17399438727782976"/>
                      <c:h val="6.0865874363327674E-2"/>
                    </c:manualLayout>
                  </c15:layout>
                </c:ext>
              </c:extLst>
            </c:dLbl>
            <c:dLbl>
              <c:idx val="9"/>
              <c:layout>
                <c:manualLayout>
                  <c:x val="-4.5553648637699307E-3"/>
                  <c:y val="0"/>
                </c:manualLayout>
              </c:layout>
              <c:numFmt formatCode="#,##0.0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800" b="0" i="0" u="none" strike="noStrike" kern="1200" baseline="0">
                      <a:solidFill>
                        <a:srgbClr val="4472C1"/>
                      </a:solidFill>
                      <a:latin typeface="+mj-lt"/>
                      <a:ea typeface="Roboto Light" panose="02000000000000000000" pitchFamily="2" charset="0"/>
                      <a:cs typeface="+mn-cs"/>
                    </a:defRPr>
                  </a:pPr>
                  <a:endParaRPr lang="ru-RU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5740-455F-B30B-49BB0CEFE88E}"/>
                </c:ext>
                <c:ext xmlns:c15="http://schemas.microsoft.com/office/drawing/2012/chart" uri="{CE6537A1-D6FC-4f65-9D91-7224C49458BB}"/>
              </c:extLst>
            </c:dLbl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bg1"/>
                    </a:solidFill>
                    <a:latin typeface="+mj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Ш16!$A$8:$A$17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Ш16!$C$8:$C$17</c:f>
              <c:numCache>
                <c:formatCode>#\ ##0" р."</c:formatCode>
                <c:ptCount val="10"/>
                <c:pt idx="0">
                  <c:v>851000</c:v>
                </c:pt>
                <c:pt idx="1">
                  <c:v>598000</c:v>
                </c:pt>
                <c:pt idx="2">
                  <c:v>460000</c:v>
                </c:pt>
                <c:pt idx="3">
                  <c:v>391000</c:v>
                </c:pt>
                <c:pt idx="4">
                  <c:v>276000</c:v>
                </c:pt>
                <c:pt idx="5">
                  <c:v>276000</c:v>
                </c:pt>
                <c:pt idx="6">
                  <c:v>253000</c:v>
                </c:pt>
                <c:pt idx="7">
                  <c:v>126000</c:v>
                </c:pt>
                <c:pt idx="8">
                  <c:v>66000</c:v>
                </c:pt>
                <c:pt idx="9">
                  <c:v>105000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5740-455F-B30B-49BB0CEFE8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22750416"/>
        <c:axId val="622751504"/>
      </c:barChart>
      <c:catAx>
        <c:axId val="62275041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one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Roboto Light" panose="02000000000000000000" pitchFamily="2" charset="0"/>
                <a:cs typeface="Arial" panose="020B0604020202020204" pitchFamily="34" charset="0"/>
              </a:defRPr>
            </a:pPr>
            <a:endParaRPr lang="ru-RU"/>
          </a:p>
        </c:txPr>
        <c:crossAx val="622751504"/>
        <c:crosses val="autoZero"/>
        <c:auto val="1"/>
        <c:lblAlgn val="ctr"/>
        <c:lblOffset val="100"/>
        <c:noMultiLvlLbl val="0"/>
      </c:catAx>
      <c:valAx>
        <c:axId val="622751504"/>
        <c:scaling>
          <c:orientation val="minMax"/>
        </c:scaling>
        <c:delete val="1"/>
        <c:axPos val="t"/>
        <c:numFmt formatCode="#\ ##0" sourceLinked="0"/>
        <c:majorTickMark val="out"/>
        <c:minorTickMark val="none"/>
        <c:tickLblPos val="nextTo"/>
        <c:crossAx val="622750416"/>
        <c:crosses val="autoZero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Roboto Light" panose="02000000000000000000" pitchFamily="2" charset="0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0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1636277647426155"/>
          <c:y val="0.22503099304986404"/>
          <c:w val="0.76146923370081787"/>
          <c:h val="0.74717179173853998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Ш16!$D$7</c:f>
              <c:strCache>
                <c:ptCount val="1"/>
                <c:pt idx="0">
                  <c:v>Товар 3</c:v>
                </c:pt>
              </c:strCache>
            </c:strRef>
          </c:tx>
          <c:spPr>
            <a:solidFill>
              <a:srgbClr val="A7B5DB"/>
            </a:solidFill>
            <a:ln>
              <a:noFill/>
            </a:ln>
            <a:effectLst/>
          </c:spPr>
          <c:invertIfNegative val="0"/>
          <c:dLbls>
            <c:dLbl>
              <c:idx val="7"/>
              <c:numFmt formatCode="#,##0.0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800" b="0" i="0" u="none" strike="noStrike" kern="1200" baseline="0">
                      <a:solidFill>
                        <a:srgbClr val="A7B5DB"/>
                      </a:solidFill>
                      <a:latin typeface="+mj-lt"/>
                      <a:ea typeface="Roboto Light" panose="02000000000000000000" pitchFamily="2" charset="0"/>
                      <a:cs typeface="+mn-cs"/>
                    </a:defRPr>
                  </a:pPr>
                  <a:endParaRPr lang="ru-RU"/>
                </a:p>
              </c:txPr>
              <c:dLblPos val="inEnd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layout>
                <c:manualLayout>
                  <c:x val="-3.2201933247150073E-2"/>
                  <c:y val="-1.6710559736908948E-7"/>
                </c:manualLayout>
              </c:layout>
              <c:numFmt formatCode="#,##0.0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800" b="0" i="0" u="none" strike="noStrike" kern="1200" baseline="0">
                      <a:solidFill>
                        <a:srgbClr val="A7B5DB"/>
                      </a:solidFill>
                      <a:latin typeface="+mj-lt"/>
                      <a:ea typeface="Roboto Light" panose="02000000000000000000" pitchFamily="2" charset="0"/>
                      <a:cs typeface="+mn-cs"/>
                    </a:defRPr>
                  </a:pPr>
                  <a:endParaRPr lang="ru-RU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B29C-4B03-946F-BC30976FA901}"/>
                </c:ext>
                <c:ext xmlns:c15="http://schemas.microsoft.com/office/drawing/2012/chart" uri="{CE6537A1-D6FC-4f65-9D91-7224C49458BB}">
                  <c15:layout>
                    <c:manualLayout>
                      <c:w val="0.14232760900223293"/>
                      <c:h val="8.635415691884013E-2"/>
                    </c:manualLayout>
                  </c15:layout>
                </c:ext>
              </c:extLst>
            </c:dLbl>
            <c:dLbl>
              <c:idx val="9"/>
              <c:layout>
                <c:manualLayout>
                  <c:x val="-5.5220208015042897E-2"/>
                  <c:y val="8.3552798700107655E-7"/>
                </c:manualLayout>
              </c:layout>
              <c:numFmt formatCode="#,##0.0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800" b="0" i="0" u="none" strike="noStrike" kern="1200" baseline="0">
                      <a:solidFill>
                        <a:srgbClr val="A7B5DB"/>
                      </a:solidFill>
                      <a:latin typeface="+mj-lt"/>
                      <a:ea typeface="Roboto Light" panose="02000000000000000000" pitchFamily="2" charset="0"/>
                      <a:cs typeface="+mn-cs"/>
                    </a:defRPr>
                  </a:pPr>
                  <a:endParaRPr lang="ru-RU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B29C-4B03-946F-BC30976FA901}"/>
                </c:ext>
                <c:ext xmlns:c15="http://schemas.microsoft.com/office/drawing/2012/chart" uri="{CE6537A1-D6FC-4f65-9D91-7224C49458BB}">
                  <c15:layout>
                    <c:manualLayout>
                      <c:w val="0.20296193736044188"/>
                      <c:h val="7.3620710399315517E-2"/>
                    </c:manualLayout>
                  </c15:layout>
                </c:ext>
              </c:extLst>
            </c:dLbl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bg1"/>
                    </a:solidFill>
                    <a:latin typeface="+mj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Ш16!$A$8:$A$17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Ш16!$D$8:$D$17</c:f>
              <c:numCache>
                <c:formatCode>#\ ##0" р."</c:formatCode>
                <c:ptCount val="10"/>
                <c:pt idx="0">
                  <c:v>1554000</c:v>
                </c:pt>
                <c:pt idx="1">
                  <c:v>1092000</c:v>
                </c:pt>
                <c:pt idx="2">
                  <c:v>840000</c:v>
                </c:pt>
                <c:pt idx="3">
                  <c:v>714000</c:v>
                </c:pt>
                <c:pt idx="4">
                  <c:v>504000</c:v>
                </c:pt>
                <c:pt idx="5">
                  <c:v>504000</c:v>
                </c:pt>
                <c:pt idx="6">
                  <c:v>462000</c:v>
                </c:pt>
                <c:pt idx="7">
                  <c:v>72000</c:v>
                </c:pt>
                <c:pt idx="8">
                  <c:v>186000</c:v>
                </c:pt>
                <c:pt idx="9">
                  <c:v>145000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B29C-4B03-946F-BC30976FA9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22773808"/>
        <c:axId val="622769456"/>
      </c:barChart>
      <c:catAx>
        <c:axId val="62277380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one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Roboto Light" panose="02000000000000000000" pitchFamily="2" charset="0"/>
                <a:cs typeface="Arial" panose="020B0604020202020204" pitchFamily="34" charset="0"/>
              </a:defRPr>
            </a:pPr>
            <a:endParaRPr lang="ru-RU"/>
          </a:p>
        </c:txPr>
        <c:crossAx val="622769456"/>
        <c:crosses val="autoZero"/>
        <c:auto val="1"/>
        <c:lblAlgn val="ctr"/>
        <c:lblOffset val="100"/>
        <c:noMultiLvlLbl val="0"/>
      </c:catAx>
      <c:valAx>
        <c:axId val="622769456"/>
        <c:scaling>
          <c:orientation val="minMax"/>
        </c:scaling>
        <c:delete val="1"/>
        <c:axPos val="t"/>
        <c:numFmt formatCode="#\ ##0" sourceLinked="0"/>
        <c:majorTickMark val="out"/>
        <c:minorTickMark val="none"/>
        <c:tickLblPos val="nextTo"/>
        <c:crossAx val="622773808"/>
        <c:crosses val="autoZero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Roboto Light" panose="02000000000000000000" pitchFamily="2" charset="0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0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Ш16!$A$4</c:f>
          <c:strCache>
            <c:ptCount val="1"/>
            <c:pt idx="0">
              <c:v>Название диаграммы (ед. измерения)</c:v>
            </c:pt>
          </c:strCache>
        </c:strRef>
      </c:tx>
      <c:layout>
        <c:manualLayout>
          <c:xMode val="edge"/>
          <c:yMode val="edge"/>
          <c:x val="5.889045987959244E-2"/>
          <c:y val="2.687056633844336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/>
              </a:solidFill>
              <a:latin typeface="+mn-lt"/>
              <a:ea typeface="Roboto Light" panose="02000000000000000000" pitchFamily="2" charset="0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0980791187728134"/>
          <c:y val="0.21219079262800258"/>
          <c:w val="0.68962810903332805"/>
          <c:h val="0.6894263065186683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Ш16!$E$7</c:f>
              <c:strCache>
                <c:ptCount val="1"/>
                <c:pt idx="0">
                  <c:v>Итого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0-7F77-4DD4-A901-5C2F444747F8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7-7F77-4DD4-A901-5C2F444747F8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8-7F77-4DD4-A901-5C2F444747F8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9-7F77-4DD4-A901-5C2F444747F8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7FE80EE6-52D5-477B-AB50-424052656473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7F77-4DD4-A901-5C2F444747F8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5FCD7E24-34F0-483E-B5F5-E9B2F1FE5D53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D459B407-D3AF-429E-94FE-C2C9DAAC053B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2A4CABA9-8EF6-4B69-A749-4EF750AC1026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D6B82648-F6BF-45B8-A510-B069D7063BB1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2882A82C-5DB3-44D4-9ECF-902D40D52652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A4C5C98E-6BA0-4EFC-B792-47B5ADC8C19C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609CF80C-8D43-4637-91EC-BFA5A6B532A3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8"/>
              <c:tx>
                <c:rich>
                  <a:bodyPr/>
                  <a:lstStyle/>
                  <a:p>
                    <a:fld id="{63CC96E9-4B0D-49E5-9FA6-A841C8B85444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1F832667-69C5-43A2-830B-1DF70B735AA3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0"/>
              </c:ext>
            </c:extLst>
          </c:dLbls>
          <c:cat>
            <c:strRef>
              <c:f>Ш16!$A$8:$A$17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Ш16!$E$8:$E$17</c:f>
              <c:numCache>
                <c:formatCode>#\ ##0" р."</c:formatCode>
                <c:ptCount val="10"/>
                <c:pt idx="0">
                  <c:v>3700000</c:v>
                </c:pt>
                <c:pt idx="1">
                  <c:v>2600000</c:v>
                </c:pt>
                <c:pt idx="2">
                  <c:v>2000000</c:v>
                </c:pt>
                <c:pt idx="3">
                  <c:v>1700000</c:v>
                </c:pt>
                <c:pt idx="4">
                  <c:v>1200000</c:v>
                </c:pt>
                <c:pt idx="5">
                  <c:v>1200000</c:v>
                </c:pt>
                <c:pt idx="6">
                  <c:v>1100000</c:v>
                </c:pt>
                <c:pt idx="7">
                  <c:v>600000</c:v>
                </c:pt>
                <c:pt idx="8">
                  <c:v>600000</c:v>
                </c:pt>
                <c:pt idx="9">
                  <c:v>500000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A-7F77-4DD4-A901-5C2F444747F8}"/>
            </c:ext>
            <c:ext xmlns:c15="http://schemas.microsoft.com/office/drawing/2012/chart" uri="{02D57815-91ED-43cb-92C2-25804820EDAC}">
              <c15:datalabelsRange>
                <c15:f>Ш16!$F$8:$F$17</c15:f>
                <c15:dlblRangeCache>
                  <c:ptCount val="10"/>
                  <c:pt idx="0">
                    <c:v>Иванов</c:v>
                  </c:pt>
                  <c:pt idx="1">
                    <c:v>Петров</c:v>
                  </c:pt>
                  <c:pt idx="2">
                    <c:v>Сидоров</c:v>
                  </c:pt>
                  <c:pt idx="3">
                    <c:v>Смирнов</c:v>
                  </c:pt>
                  <c:pt idx="4">
                    <c:v>Зайцев</c:v>
                  </c:pt>
                  <c:pt idx="5">
                    <c:v>Попов</c:v>
                  </c:pt>
                  <c:pt idx="6">
                    <c:v>Соколов</c:v>
                  </c:pt>
                  <c:pt idx="7">
                    <c:v>Морозов</c:v>
                  </c:pt>
                  <c:pt idx="8">
                    <c:v>Козлов</c:v>
                  </c:pt>
                  <c:pt idx="9">
                    <c:v>Волков</c:v>
                  </c:pt>
                </c15:dlblRangeCache>
              </c15:datalabelsRange>
            </c:ext>
          </c:extLst>
        </c:ser>
        <c:ser>
          <c:idx val="1"/>
          <c:order val="1"/>
          <c:spPr>
            <a:noFill/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Ш16!$A$8:$A$17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Ш16!$E$8:$E$17</c:f>
              <c:numCache>
                <c:formatCode>#\ ##0" р."</c:formatCode>
                <c:ptCount val="10"/>
                <c:pt idx="0">
                  <c:v>3700000</c:v>
                </c:pt>
                <c:pt idx="1">
                  <c:v>2600000</c:v>
                </c:pt>
                <c:pt idx="2">
                  <c:v>2000000</c:v>
                </c:pt>
                <c:pt idx="3">
                  <c:v>1700000</c:v>
                </c:pt>
                <c:pt idx="4">
                  <c:v>1200000</c:v>
                </c:pt>
                <c:pt idx="5">
                  <c:v>1200000</c:v>
                </c:pt>
                <c:pt idx="6">
                  <c:v>1100000</c:v>
                </c:pt>
                <c:pt idx="7">
                  <c:v>600000</c:v>
                </c:pt>
                <c:pt idx="8">
                  <c:v>600000</c:v>
                </c:pt>
                <c:pt idx="9">
                  <c:v>500000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B-7F77-4DD4-A901-5C2F444747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overlap val="100"/>
        <c:axId val="622753680"/>
        <c:axId val="622748240"/>
      </c:barChart>
      <c:catAx>
        <c:axId val="622753680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Roboto Light" panose="02000000000000000000" pitchFamily="2" charset="0"/>
                <a:cs typeface="+mn-cs"/>
              </a:defRPr>
            </a:pPr>
            <a:endParaRPr lang="ru-RU"/>
          </a:p>
        </c:txPr>
        <c:crossAx val="622748240"/>
        <c:crosses val="autoZero"/>
        <c:auto val="1"/>
        <c:lblAlgn val="ctr"/>
        <c:lblOffset val="100"/>
        <c:noMultiLvlLbl val="0"/>
      </c:catAx>
      <c:valAx>
        <c:axId val="622748240"/>
        <c:scaling>
          <c:orientation val="minMax"/>
        </c:scaling>
        <c:delete val="1"/>
        <c:axPos val="t"/>
        <c:numFmt formatCode="#\ ##0" sourceLinked="0"/>
        <c:majorTickMark val="none"/>
        <c:minorTickMark val="none"/>
        <c:tickLblPos val="nextTo"/>
        <c:crossAx val="622753680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90000"/>
        </a:schemeClr>
      </a:solidFill>
      <a:round/>
    </a:ln>
    <a:effectLst/>
  </c:spPr>
  <c:txPr>
    <a:bodyPr/>
    <a:lstStyle/>
    <a:p>
      <a:pPr>
        <a:defRPr>
          <a:latin typeface="+mn-lt"/>
          <a:ea typeface="Roboto Light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 orientation="portrait"/>
  </c:printSettings>
  <c:userShapes r:id="rId3"/>
</c:chartSpace>
</file>

<file path=xl/charts/chart10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Ш17!$A$4</c:f>
          <c:strCache>
            <c:ptCount val="1"/>
            <c:pt idx="0">
              <c:v>Название диаграммы (данные за 2022 год)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4703912454992857"/>
          <c:y val="0.22473650707996012"/>
          <c:w val="0.81634258417520189"/>
          <c:h val="0.6612058001841535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Ш17!$D$6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rgbClr val="007FDE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rgbClr val="4472C4">
                  <a:lumMod val="75000"/>
                </a:srgbClr>
              </a:solidFill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6-DDC1-466A-8DFA-D037DF8D223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Ш17!$A$7:$A$18</c:f>
              <c:strCache>
                <c:ptCount val="12"/>
                <c:pt idx="0">
                  <c:v>СРЕДНЕЕ</c:v>
                </c:pt>
                <c:pt idx="2">
                  <c:v>Магазин 1</c:v>
                </c:pt>
                <c:pt idx="3">
                  <c:v>Магазин 2</c:v>
                </c:pt>
                <c:pt idx="4">
                  <c:v>Магазин 3</c:v>
                </c:pt>
                <c:pt idx="5">
                  <c:v>Магазин 4</c:v>
                </c:pt>
                <c:pt idx="6">
                  <c:v>Магазин 5</c:v>
                </c:pt>
                <c:pt idx="7">
                  <c:v>Магазин 6</c:v>
                </c:pt>
                <c:pt idx="8">
                  <c:v>Магазин 7</c:v>
                </c:pt>
                <c:pt idx="9">
                  <c:v>Магазин 8</c:v>
                </c:pt>
                <c:pt idx="10">
                  <c:v>Магазин 9</c:v>
                </c:pt>
                <c:pt idx="11">
                  <c:v>Магазин 10</c:v>
                </c:pt>
              </c:strCache>
            </c:strRef>
          </c:cat>
          <c:val>
            <c:numRef>
              <c:f>Ш17!$D$7:$D$18</c:f>
              <c:numCache>
                <c:formatCode>#,##0</c:formatCode>
                <c:ptCount val="12"/>
                <c:pt idx="0">
                  <c:v>61.351099999999995</c:v>
                </c:pt>
                <c:pt idx="2">
                  <c:v>53.286999999999999</c:v>
                </c:pt>
                <c:pt idx="3">
                  <c:v>72</c:v>
                </c:pt>
                <c:pt idx="4">
                  <c:v>48.674999999999997</c:v>
                </c:pt>
                <c:pt idx="5">
                  <c:v>95.936999999999998</c:v>
                </c:pt>
                <c:pt idx="6">
                  <c:v>60.814</c:v>
                </c:pt>
                <c:pt idx="7">
                  <c:v>53.982999999999997</c:v>
                </c:pt>
                <c:pt idx="8">
                  <c:v>45.149000000000001</c:v>
                </c:pt>
                <c:pt idx="9">
                  <c:v>49.359000000000002</c:v>
                </c:pt>
                <c:pt idx="10">
                  <c:v>59.051000000000002</c:v>
                </c:pt>
                <c:pt idx="11">
                  <c:v>75.256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30DC-4B38-BB20-157B40FF16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axId val="622748784"/>
        <c:axId val="622755856"/>
      </c:barChart>
      <c:catAx>
        <c:axId val="622748784"/>
        <c:scaling>
          <c:orientation val="maxMin"/>
        </c:scaling>
        <c:delete val="0"/>
        <c:axPos val="l"/>
        <c:majorGridlines>
          <c:spPr>
            <a:ln>
              <a:solidFill>
                <a:sysClr val="window" lastClr="FFFFFF">
                  <a:lumMod val="75000"/>
                </a:sysClr>
              </a:solidFill>
              <a:prstDash val="sysDot"/>
            </a:ln>
          </c:spPr>
        </c:majorGridlines>
        <c:numFmt formatCode="General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55856"/>
        <c:crosses val="autoZero"/>
        <c:auto val="1"/>
        <c:lblAlgn val="ctr"/>
        <c:lblOffset val="100"/>
        <c:noMultiLvlLbl val="0"/>
      </c:catAx>
      <c:valAx>
        <c:axId val="622755856"/>
        <c:scaling>
          <c:orientation val="minMax"/>
          <c:max val="200"/>
          <c:min val="0"/>
        </c:scaling>
        <c:delete val="1"/>
        <c:axPos val="t"/>
        <c:numFmt formatCode="#,##0" sourceLinked="0"/>
        <c:majorTickMark val="out"/>
        <c:minorTickMark val="none"/>
        <c:tickLblPos val="nextTo"/>
        <c:crossAx val="622748784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0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3.6082140217909661E-2"/>
          <c:y val="0.22471154212310074"/>
          <c:w val="0.91926817971283004"/>
          <c:h val="0.661230955400869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Ш17!$E$6</c:f>
              <c:strCache>
                <c:ptCount val="1"/>
                <c:pt idx="0">
                  <c:v>Изм. за год,
2022 vs 2021</c:v>
                </c:pt>
              </c:strCache>
            </c:strRef>
          </c:tx>
          <c:spPr>
            <a:solidFill>
              <a:srgbClr val="00B050"/>
            </a:solidFill>
          </c:spPr>
          <c:invertIfNegative val="1"/>
          <c:dLbls>
            <c:numFmt formatCode="0%;[Red]\-0%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rgbClr val="00B050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Ш17!$A$7:$A$18</c:f>
              <c:strCache>
                <c:ptCount val="12"/>
                <c:pt idx="0">
                  <c:v>СРЕДНЕЕ</c:v>
                </c:pt>
                <c:pt idx="2">
                  <c:v>Магазин 1</c:v>
                </c:pt>
                <c:pt idx="3">
                  <c:v>Магазин 2</c:v>
                </c:pt>
                <c:pt idx="4">
                  <c:v>Магазин 3</c:v>
                </c:pt>
                <c:pt idx="5">
                  <c:v>Магазин 4</c:v>
                </c:pt>
                <c:pt idx="6">
                  <c:v>Магазин 5</c:v>
                </c:pt>
                <c:pt idx="7">
                  <c:v>Магазин 6</c:v>
                </c:pt>
                <c:pt idx="8">
                  <c:v>Магазин 7</c:v>
                </c:pt>
                <c:pt idx="9">
                  <c:v>Магазин 8</c:v>
                </c:pt>
                <c:pt idx="10">
                  <c:v>Магазин 9</c:v>
                </c:pt>
                <c:pt idx="11">
                  <c:v>Магазин 10</c:v>
                </c:pt>
              </c:strCache>
            </c:strRef>
          </c:cat>
          <c:val>
            <c:numRef>
              <c:f>Ш17!$E$7:$E$18</c:f>
              <c:numCache>
                <c:formatCode>0%</c:formatCode>
                <c:ptCount val="12"/>
                <c:pt idx="0">
                  <c:v>2.0005719244926556E-2</c:v>
                </c:pt>
                <c:pt idx="2">
                  <c:v>3.4096642732388771E-2</c:v>
                </c:pt>
                <c:pt idx="3">
                  <c:v>0.10769230769230775</c:v>
                </c:pt>
                <c:pt idx="4">
                  <c:v>-8.160377358490567E-2</c:v>
                </c:pt>
                <c:pt idx="5">
                  <c:v>0.10248336570174321</c:v>
                </c:pt>
                <c:pt idx="6">
                  <c:v>0.12710356586848537</c:v>
                </c:pt>
                <c:pt idx="7">
                  <c:v>-4.0864914805536334E-2</c:v>
                </c:pt>
                <c:pt idx="8">
                  <c:v>-9.2828869376519463E-2</c:v>
                </c:pt>
                <c:pt idx="9">
                  <c:v>-4.2947997052778408E-2</c:v>
                </c:pt>
                <c:pt idx="10">
                  <c:v>-2.1475798299832594E-2</c:v>
                </c:pt>
                <c:pt idx="11">
                  <c:v>3.0904109589040996E-2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7A96-4A3B-8A65-60AC170CE367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0000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axId val="622759664"/>
        <c:axId val="622760752"/>
      </c:barChart>
      <c:catAx>
        <c:axId val="62275966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one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60752"/>
        <c:crosses val="autoZero"/>
        <c:auto val="1"/>
        <c:lblAlgn val="ctr"/>
        <c:lblOffset val="100"/>
        <c:noMultiLvlLbl val="0"/>
      </c:catAx>
      <c:valAx>
        <c:axId val="622760752"/>
        <c:scaling>
          <c:orientation val="minMax"/>
        </c:scaling>
        <c:delete val="1"/>
        <c:axPos val="t"/>
        <c:numFmt formatCode="0%" sourceLinked="0"/>
        <c:majorTickMark val="out"/>
        <c:minorTickMark val="none"/>
        <c:tickLblPos val="nextTo"/>
        <c:crossAx val="622759664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0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Ш17!$A$4</c:f>
          <c:strCache>
            <c:ptCount val="1"/>
            <c:pt idx="0">
              <c:v>Название диаграммы (данные за 2022 год)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4703912454992857"/>
          <c:y val="0.2285008061437527"/>
          <c:w val="0.81634258417520189"/>
          <c:h val="0.65744161012092328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Ш17!$D$6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rgbClr val="007FDE"/>
            </a:solidFill>
          </c:spPr>
          <c:invertIfNegative val="0"/>
          <c:dPt>
            <c:idx val="0"/>
            <c:invertIfNegative val="0"/>
            <c:bubble3D val="0"/>
            <c:spPr>
              <a:solidFill>
                <a:srgbClr val="4472C4">
                  <a:lumMod val="75000"/>
                </a:srgbClr>
              </a:solidFill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356C-4253-8448-B2193F2AC0C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Ш17!$A$7:$A$18</c:f>
              <c:strCache>
                <c:ptCount val="12"/>
                <c:pt idx="0">
                  <c:v>СРЕДНЕЕ</c:v>
                </c:pt>
                <c:pt idx="2">
                  <c:v>Магазин 1</c:v>
                </c:pt>
                <c:pt idx="3">
                  <c:v>Магазин 2</c:v>
                </c:pt>
                <c:pt idx="4">
                  <c:v>Магазин 3</c:v>
                </c:pt>
                <c:pt idx="5">
                  <c:v>Магазин 4</c:v>
                </c:pt>
                <c:pt idx="6">
                  <c:v>Магазин 5</c:v>
                </c:pt>
                <c:pt idx="7">
                  <c:v>Магазин 6</c:v>
                </c:pt>
                <c:pt idx="8">
                  <c:v>Магазин 7</c:v>
                </c:pt>
                <c:pt idx="9">
                  <c:v>Магазин 8</c:v>
                </c:pt>
                <c:pt idx="10">
                  <c:v>Магазин 9</c:v>
                </c:pt>
                <c:pt idx="11">
                  <c:v>Магазин 10</c:v>
                </c:pt>
              </c:strCache>
            </c:strRef>
          </c:cat>
          <c:val>
            <c:numRef>
              <c:f>Ш17!$D$7:$D$18</c:f>
              <c:numCache>
                <c:formatCode>#,##0</c:formatCode>
                <c:ptCount val="12"/>
                <c:pt idx="0">
                  <c:v>61.351099999999995</c:v>
                </c:pt>
                <c:pt idx="2">
                  <c:v>53.286999999999999</c:v>
                </c:pt>
                <c:pt idx="3">
                  <c:v>72</c:v>
                </c:pt>
                <c:pt idx="4">
                  <c:v>48.674999999999997</c:v>
                </c:pt>
                <c:pt idx="5">
                  <c:v>95.936999999999998</c:v>
                </c:pt>
                <c:pt idx="6">
                  <c:v>60.814</c:v>
                </c:pt>
                <c:pt idx="7">
                  <c:v>53.982999999999997</c:v>
                </c:pt>
                <c:pt idx="8">
                  <c:v>45.149000000000001</c:v>
                </c:pt>
                <c:pt idx="9">
                  <c:v>49.359000000000002</c:v>
                </c:pt>
                <c:pt idx="10">
                  <c:v>59.051000000000002</c:v>
                </c:pt>
                <c:pt idx="11">
                  <c:v>75.256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B557-481C-B737-5D56F55885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axId val="622774352"/>
        <c:axId val="622761296"/>
      </c:barChart>
      <c:catAx>
        <c:axId val="622774352"/>
        <c:scaling>
          <c:orientation val="maxMin"/>
        </c:scaling>
        <c:delete val="0"/>
        <c:axPos val="l"/>
        <c:majorGridlines>
          <c:spPr>
            <a:ln>
              <a:solidFill>
                <a:sysClr val="window" lastClr="FFFFFF">
                  <a:lumMod val="75000"/>
                </a:sysClr>
              </a:solidFill>
              <a:prstDash val="sysDot"/>
            </a:ln>
          </c:spPr>
        </c:majorGridlines>
        <c:numFmt formatCode="General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61296"/>
        <c:crosses val="autoZero"/>
        <c:auto val="1"/>
        <c:lblAlgn val="ctr"/>
        <c:lblOffset val="100"/>
        <c:noMultiLvlLbl val="0"/>
      </c:catAx>
      <c:valAx>
        <c:axId val="622761296"/>
        <c:scaling>
          <c:orientation val="minMax"/>
          <c:max val="200"/>
          <c:min val="0"/>
        </c:scaling>
        <c:delete val="1"/>
        <c:axPos val="t"/>
        <c:numFmt formatCode="#,##0" sourceLinked="0"/>
        <c:majorTickMark val="out"/>
        <c:minorTickMark val="none"/>
        <c:tickLblPos val="nextTo"/>
        <c:crossAx val="622774352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0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3.6082140217909661E-2"/>
          <c:y val="0.22851494866968167"/>
          <c:w val="0.91926817971283004"/>
          <c:h val="0.6574274046360012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Ш17!$E$6</c:f>
              <c:strCache>
                <c:ptCount val="1"/>
                <c:pt idx="0">
                  <c:v>Изм. за год,
2022 vs 2021</c:v>
                </c:pt>
              </c:strCache>
            </c:strRef>
          </c:tx>
          <c:spPr>
            <a:solidFill>
              <a:srgbClr val="7490D6"/>
            </a:solidFill>
          </c:spPr>
          <c:invertIfNegative val="1"/>
          <c:dLbls>
            <c:numFmt formatCode="[Blue]0%;\-0%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chemeClr val="bg1">
                        <a:lumMod val="65000"/>
                      </a:schemeClr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Ш17!$A$7:$A$18</c:f>
              <c:strCache>
                <c:ptCount val="12"/>
                <c:pt idx="0">
                  <c:v>СРЕДНЕЕ</c:v>
                </c:pt>
                <c:pt idx="2">
                  <c:v>Магазин 1</c:v>
                </c:pt>
                <c:pt idx="3">
                  <c:v>Магазин 2</c:v>
                </c:pt>
                <c:pt idx="4">
                  <c:v>Магазин 3</c:v>
                </c:pt>
                <c:pt idx="5">
                  <c:v>Магазин 4</c:v>
                </c:pt>
                <c:pt idx="6">
                  <c:v>Магазин 5</c:v>
                </c:pt>
                <c:pt idx="7">
                  <c:v>Магазин 6</c:v>
                </c:pt>
                <c:pt idx="8">
                  <c:v>Магазин 7</c:v>
                </c:pt>
                <c:pt idx="9">
                  <c:v>Магазин 8</c:v>
                </c:pt>
                <c:pt idx="10">
                  <c:v>Магазин 9</c:v>
                </c:pt>
                <c:pt idx="11">
                  <c:v>Магазин 10</c:v>
                </c:pt>
              </c:strCache>
            </c:strRef>
          </c:cat>
          <c:val>
            <c:numRef>
              <c:f>Ш17!$E$7:$E$18</c:f>
              <c:numCache>
                <c:formatCode>0%</c:formatCode>
                <c:ptCount val="12"/>
                <c:pt idx="0">
                  <c:v>2.0005719244926556E-2</c:v>
                </c:pt>
                <c:pt idx="2">
                  <c:v>3.4096642732388771E-2</c:v>
                </c:pt>
                <c:pt idx="3">
                  <c:v>0.10769230769230775</c:v>
                </c:pt>
                <c:pt idx="4">
                  <c:v>-8.160377358490567E-2</c:v>
                </c:pt>
                <c:pt idx="5">
                  <c:v>0.10248336570174321</c:v>
                </c:pt>
                <c:pt idx="6">
                  <c:v>0.12710356586848537</c:v>
                </c:pt>
                <c:pt idx="7">
                  <c:v>-4.0864914805536334E-2</c:v>
                </c:pt>
                <c:pt idx="8">
                  <c:v>-9.2828869376519463E-2</c:v>
                </c:pt>
                <c:pt idx="9">
                  <c:v>-4.2947997052778408E-2</c:v>
                </c:pt>
                <c:pt idx="10">
                  <c:v>-2.1475798299832594E-2</c:v>
                </c:pt>
                <c:pt idx="11">
                  <c:v>3.0904109589040996E-2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74A5-49EB-A79F-DB950E4593CF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BFBFBF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axId val="622770544"/>
        <c:axId val="622771088"/>
      </c:barChart>
      <c:catAx>
        <c:axId val="62277054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one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71088"/>
        <c:crosses val="autoZero"/>
        <c:auto val="1"/>
        <c:lblAlgn val="ctr"/>
        <c:lblOffset val="100"/>
        <c:noMultiLvlLbl val="0"/>
      </c:catAx>
      <c:valAx>
        <c:axId val="622771088"/>
        <c:scaling>
          <c:orientation val="minMax"/>
        </c:scaling>
        <c:delete val="1"/>
        <c:axPos val="t"/>
        <c:numFmt formatCode="0%" sourceLinked="0"/>
        <c:majorTickMark val="out"/>
        <c:minorTickMark val="none"/>
        <c:tickLblPos val="nextTo"/>
        <c:crossAx val="622770544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0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Ш17!$A$4</c:f>
          <c:strCache>
            <c:ptCount val="1"/>
            <c:pt idx="0">
              <c:v>Название диаграммы (данные за 2022 год)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4703912454992857"/>
          <c:y val="0.23293128977957298"/>
          <c:w val="0.81634258417520189"/>
          <c:h val="0.6530111237318494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Ш17!$D$6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rgbClr val="007FDE"/>
            </a:solidFill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Ш17!$A$9:$A$18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Ш17!$D$9:$D$18</c:f>
              <c:numCache>
                <c:formatCode>#,##0</c:formatCode>
                <c:ptCount val="10"/>
                <c:pt idx="0">
                  <c:v>53.286999999999999</c:v>
                </c:pt>
                <c:pt idx="1">
                  <c:v>72</c:v>
                </c:pt>
                <c:pt idx="2">
                  <c:v>48.674999999999997</c:v>
                </c:pt>
                <c:pt idx="3">
                  <c:v>95.936999999999998</c:v>
                </c:pt>
                <c:pt idx="4">
                  <c:v>60.814</c:v>
                </c:pt>
                <c:pt idx="5">
                  <c:v>53.982999999999997</c:v>
                </c:pt>
                <c:pt idx="6">
                  <c:v>45.149000000000001</c:v>
                </c:pt>
                <c:pt idx="7">
                  <c:v>49.359000000000002</c:v>
                </c:pt>
                <c:pt idx="8">
                  <c:v>59.051000000000002</c:v>
                </c:pt>
                <c:pt idx="9">
                  <c:v>75.256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65BA-4790-91A9-D90F5473C0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axId val="622771632"/>
        <c:axId val="622775440"/>
      </c:barChart>
      <c:catAx>
        <c:axId val="622771632"/>
        <c:scaling>
          <c:orientation val="maxMin"/>
        </c:scaling>
        <c:delete val="0"/>
        <c:axPos val="l"/>
        <c:majorGridlines>
          <c:spPr>
            <a:ln>
              <a:solidFill>
                <a:sysClr val="window" lastClr="FFFFFF">
                  <a:lumMod val="75000"/>
                </a:sysClr>
              </a:solidFill>
              <a:prstDash val="sysDot"/>
            </a:ln>
          </c:spPr>
        </c:majorGridlines>
        <c:numFmt formatCode="General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75440"/>
        <c:crosses val="autoZero"/>
        <c:auto val="1"/>
        <c:lblAlgn val="ctr"/>
        <c:lblOffset val="100"/>
        <c:noMultiLvlLbl val="0"/>
      </c:catAx>
      <c:valAx>
        <c:axId val="622775440"/>
        <c:scaling>
          <c:orientation val="minMax"/>
          <c:max val="200"/>
          <c:min val="0"/>
        </c:scaling>
        <c:delete val="1"/>
        <c:axPos val="t"/>
        <c:numFmt formatCode="#,##0" sourceLinked="0"/>
        <c:majorTickMark val="out"/>
        <c:minorTickMark val="none"/>
        <c:tickLblPos val="nextTo"/>
        <c:crossAx val="622771632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Ш2!$A$4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21223097112860892"/>
          <c:w val="0.89844422376696476"/>
          <c:h val="0.6157818203759012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Ш2!$A$7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25400"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b="1">
                    <a:solidFill>
                      <a:schemeClr val="accent1"/>
                    </a:solidFill>
                    <a:latin typeface="+mn-lt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Ш2!$L$6:$T$6</c:f>
              <c:numCache>
                <c:formatCode>0</c:formatCode>
                <c:ptCount val="9"/>
                <c:pt idx="0">
                  <c:v>2014</c:v>
                </c:pt>
                <c:pt idx="1">
                  <c:v>2015</c:v>
                </c:pt>
                <c:pt idx="2">
                  <c:v>2016</c:v>
                </c:pt>
                <c:pt idx="3">
                  <c:v>2017</c:v>
                </c:pt>
                <c:pt idx="4">
                  <c:v>2018</c:v>
                </c:pt>
                <c:pt idx="5">
                  <c:v>2019</c:v>
                </c:pt>
                <c:pt idx="6">
                  <c:v>2020</c:v>
                </c:pt>
                <c:pt idx="7">
                  <c:v>2021</c:v>
                </c:pt>
                <c:pt idx="8">
                  <c:v>2022</c:v>
                </c:pt>
              </c:numCache>
            </c:numRef>
          </c:cat>
          <c:val>
            <c:numRef>
              <c:f>Ш2!$L$7:$T$7</c:f>
              <c:numCache>
                <c:formatCode>0</c:formatCode>
                <c:ptCount val="9"/>
                <c:pt idx="0">
                  <c:v>145</c:v>
                </c:pt>
                <c:pt idx="1">
                  <c:v>124</c:v>
                </c:pt>
                <c:pt idx="2">
                  <c:v>88</c:v>
                </c:pt>
                <c:pt idx="3">
                  <c:v>119</c:v>
                </c:pt>
                <c:pt idx="4">
                  <c:v>123</c:v>
                </c:pt>
                <c:pt idx="5">
                  <c:v>145</c:v>
                </c:pt>
                <c:pt idx="6">
                  <c:v>82</c:v>
                </c:pt>
                <c:pt idx="7">
                  <c:v>126</c:v>
                </c:pt>
                <c:pt idx="8">
                  <c:v>163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1D6-4799-80D5-A60886ADB0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496926752"/>
        <c:axId val="496927840"/>
      </c:barChart>
      <c:catAx>
        <c:axId val="496926752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496927840"/>
        <c:crosses val="autoZero"/>
        <c:auto val="1"/>
        <c:lblAlgn val="ctr"/>
        <c:lblOffset val="100"/>
        <c:noMultiLvlLbl val="0"/>
      </c:catAx>
      <c:valAx>
        <c:axId val="496927840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496926752"/>
        <c:crosses val="autoZero"/>
        <c:crossBetween val="between"/>
      </c:valAx>
    </c:plotArea>
    <c:plotVisOnly val="1"/>
    <c:dispBlanksAs val="gap"/>
    <c:showDLblsOverMax val="0"/>
  </c:chart>
  <c:spPr>
    <a:noFill/>
    <a:ln>
      <a:solidFill>
        <a:sysClr val="window" lastClr="FFFFFF">
          <a:lumMod val="75000"/>
        </a:sys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3.6082140217909661E-2"/>
          <c:y val="0.23293128977957298"/>
          <c:w val="0.91926817971283004"/>
          <c:h val="0.6530111237318494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Ш17!$E$6</c:f>
              <c:strCache>
                <c:ptCount val="1"/>
                <c:pt idx="0">
                  <c:v>Изм. за год,
2022 vs 2021</c:v>
                </c:pt>
              </c:strCache>
            </c:strRef>
          </c:tx>
          <c:spPr>
            <a:solidFill>
              <a:srgbClr val="7490D6"/>
            </a:solidFill>
          </c:spPr>
          <c:invertIfNegative val="1"/>
          <c:dLbls>
            <c:numFmt formatCode="[Blue]0%;\-0%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chemeClr val="bg1">
                        <a:lumMod val="65000"/>
                      </a:schemeClr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Ш17!$A$9:$A$18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Ш17!$E$9:$E$18</c:f>
              <c:numCache>
                <c:formatCode>0%</c:formatCode>
                <c:ptCount val="10"/>
                <c:pt idx="0">
                  <c:v>3.4096642732388771E-2</c:v>
                </c:pt>
                <c:pt idx="1">
                  <c:v>0.10769230769230775</c:v>
                </c:pt>
                <c:pt idx="2">
                  <c:v>-8.160377358490567E-2</c:v>
                </c:pt>
                <c:pt idx="3">
                  <c:v>0.10248336570174321</c:v>
                </c:pt>
                <c:pt idx="4">
                  <c:v>0.12710356586848537</c:v>
                </c:pt>
                <c:pt idx="5">
                  <c:v>-4.0864914805536334E-2</c:v>
                </c:pt>
                <c:pt idx="6">
                  <c:v>-9.2828869376519463E-2</c:v>
                </c:pt>
                <c:pt idx="7">
                  <c:v>-4.2947997052778408E-2</c:v>
                </c:pt>
                <c:pt idx="8">
                  <c:v>-2.1475798299832594E-2</c:v>
                </c:pt>
                <c:pt idx="9">
                  <c:v>3.0904109589040996E-2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08D2-46F7-B962-8CE0EE52E027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BFBFBF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axId val="622772176"/>
        <c:axId val="622763472"/>
      </c:barChart>
      <c:catAx>
        <c:axId val="6227721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one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63472"/>
        <c:crosses val="autoZero"/>
        <c:auto val="1"/>
        <c:lblAlgn val="ctr"/>
        <c:lblOffset val="100"/>
        <c:noMultiLvlLbl val="0"/>
      </c:catAx>
      <c:valAx>
        <c:axId val="622763472"/>
        <c:scaling>
          <c:orientation val="minMax"/>
        </c:scaling>
        <c:delete val="1"/>
        <c:axPos val="t"/>
        <c:numFmt formatCode="0%" sourceLinked="0"/>
        <c:majorTickMark val="out"/>
        <c:minorTickMark val="none"/>
        <c:tickLblPos val="nextTo"/>
        <c:crossAx val="622772176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Ш17!$A$4</c:f>
          <c:strCache>
            <c:ptCount val="1"/>
            <c:pt idx="0">
              <c:v>Название диаграммы (данные за 2022 год)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4703912454992857"/>
          <c:y val="0.22380699897764836"/>
          <c:w val="0.81634258417520189"/>
          <c:h val="0.66213541453377389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Ш17!$D$6</c:f>
              <c:strCache>
                <c:ptCount val="1"/>
                <c:pt idx="0">
                  <c:v>2022</c:v>
                </c:pt>
              </c:strCache>
            </c:strRef>
          </c:tx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Ш17!$A$9:$A$18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Ш17!$D$9:$D$18</c:f>
              <c:numCache>
                <c:formatCode>#,##0</c:formatCode>
                <c:ptCount val="10"/>
                <c:pt idx="0">
                  <c:v>53.286999999999999</c:v>
                </c:pt>
                <c:pt idx="1">
                  <c:v>72</c:v>
                </c:pt>
                <c:pt idx="2">
                  <c:v>48.674999999999997</c:v>
                </c:pt>
                <c:pt idx="3">
                  <c:v>95.936999999999998</c:v>
                </c:pt>
                <c:pt idx="4">
                  <c:v>60.814</c:v>
                </c:pt>
                <c:pt idx="5">
                  <c:v>53.982999999999997</c:v>
                </c:pt>
                <c:pt idx="6">
                  <c:v>45.149000000000001</c:v>
                </c:pt>
                <c:pt idx="7">
                  <c:v>49.359000000000002</c:v>
                </c:pt>
                <c:pt idx="8">
                  <c:v>59.051000000000002</c:v>
                </c:pt>
                <c:pt idx="9">
                  <c:v>75.256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8835-4FD4-A639-38D1B3B09C0C}"/>
            </c:ext>
          </c:extLst>
        </c:ser>
        <c:ser>
          <c:idx val="1"/>
          <c:order val="1"/>
          <c:spPr>
            <a:solidFill>
              <a:srgbClr val="7030A0"/>
            </a:solidFill>
          </c:spPr>
          <c:invertIfNegative val="0"/>
          <c:dLbls>
            <c:dLbl>
              <c:idx val="0"/>
              <c:tx>
                <c:rich>
                  <a:bodyPr/>
                  <a:lstStyle/>
                  <a:p>
                    <a:fld id="{EA6C6313-598A-46A5-974D-9E41D2D42237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8835-4FD4-A639-38D1B3B09C0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1B284659-320C-4563-A9DA-F883FA09DDEF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C868C373-8CF7-4CF0-97CB-0132C4A9CA8C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FC6AC963-3BC4-40A3-8459-3412A71736C7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35AE92EC-FEEB-4F4A-9530-A8DC8087692A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73A34CD7-C330-45CC-9BAF-809366E5357A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A8C449B0-0C0E-4436-B613-73C6A1AA9B6E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97055494-0E60-4984-A832-DC30D83B3FA3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8"/>
              <c:tx>
                <c:rich>
                  <a:bodyPr/>
                  <a:lstStyle/>
                  <a:p>
                    <a:fld id="{EA384AD7-0BC9-48EB-A951-000CA512AC8F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0B4B964B-007A-43B0-92D7-E8D557DBA933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>
                    <a:solidFill>
                      <a:srgbClr val="7030A0"/>
                    </a:solidFill>
                    <a:latin typeface="+mj-lt"/>
                  </a:defRPr>
                </a:pPr>
                <a:endParaRPr lang="ru-RU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1"/>
              </c:ext>
            </c:extLst>
          </c:dLbls>
          <c:cat>
            <c:strRef>
              <c:f>Ш17!$A$9:$A$18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Ш17!$D$9:$D$18</c:f>
              <c:numCache>
                <c:formatCode>#,##0</c:formatCode>
                <c:ptCount val="10"/>
                <c:pt idx="0">
                  <c:v>53.286999999999999</c:v>
                </c:pt>
                <c:pt idx="1">
                  <c:v>72</c:v>
                </c:pt>
                <c:pt idx="2">
                  <c:v>48.674999999999997</c:v>
                </c:pt>
                <c:pt idx="3">
                  <c:v>95.936999999999998</c:v>
                </c:pt>
                <c:pt idx="4">
                  <c:v>60.814</c:v>
                </c:pt>
                <c:pt idx="5">
                  <c:v>53.982999999999997</c:v>
                </c:pt>
                <c:pt idx="6">
                  <c:v>45.149000000000001</c:v>
                </c:pt>
                <c:pt idx="7">
                  <c:v>49.359000000000002</c:v>
                </c:pt>
                <c:pt idx="8">
                  <c:v>59.051000000000002</c:v>
                </c:pt>
                <c:pt idx="9">
                  <c:v>75.256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8835-4FD4-A639-38D1B3B09C0C}"/>
            </c:ext>
            <c:ext xmlns:c15="http://schemas.microsoft.com/office/drawing/2012/chart" uri="{02D57815-91ED-43cb-92C2-25804820EDAC}">
              <c15:datalabelsRange>
                <c15:f>Ш17!$B$9:$B$18</c15:f>
                <c15:dlblRangeCache>
                  <c:ptCount val="10"/>
                  <c:pt idx="0">
                    <c:v>Иванов</c:v>
                  </c:pt>
                  <c:pt idx="1">
                    <c:v>Петров</c:v>
                  </c:pt>
                  <c:pt idx="2">
                    <c:v>Сидоров</c:v>
                  </c:pt>
                  <c:pt idx="3">
                    <c:v>Козлов</c:v>
                  </c:pt>
                  <c:pt idx="4">
                    <c:v>Зверев</c:v>
                  </c:pt>
                  <c:pt idx="5">
                    <c:v>Попов</c:v>
                  </c:pt>
                  <c:pt idx="6">
                    <c:v>Кузнецов</c:v>
                  </c:pt>
                  <c:pt idx="7">
                    <c:v>Дунаев</c:v>
                  </c:pt>
                  <c:pt idx="8">
                    <c:v>Бушуев</c:v>
                  </c:pt>
                  <c:pt idx="9">
                    <c:v>Куликова</c:v>
                  </c:pt>
                </c15:dlblRangeCache>
              </c15:datalabelsRange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622744432"/>
        <c:axId val="622764016"/>
      </c:barChart>
      <c:catAx>
        <c:axId val="622744432"/>
        <c:scaling>
          <c:orientation val="maxMin"/>
        </c:scaling>
        <c:delete val="0"/>
        <c:axPos val="l"/>
        <c:majorGridlines>
          <c:spPr>
            <a:ln>
              <a:solidFill>
                <a:sysClr val="window" lastClr="FFFFFF">
                  <a:lumMod val="75000"/>
                </a:sysClr>
              </a:solidFill>
              <a:prstDash val="sysDot"/>
            </a:ln>
          </c:spPr>
        </c:majorGridlines>
        <c:numFmt formatCode="General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64016"/>
        <c:crosses val="autoZero"/>
        <c:auto val="1"/>
        <c:lblAlgn val="ctr"/>
        <c:lblOffset val="100"/>
        <c:noMultiLvlLbl val="0"/>
      </c:catAx>
      <c:valAx>
        <c:axId val="622764016"/>
        <c:scaling>
          <c:orientation val="minMax"/>
          <c:max val="200"/>
          <c:min val="0"/>
        </c:scaling>
        <c:delete val="1"/>
        <c:axPos val="t"/>
        <c:numFmt formatCode="#,##0" sourceLinked="0"/>
        <c:majorTickMark val="out"/>
        <c:minorTickMark val="none"/>
        <c:tickLblPos val="nextTo"/>
        <c:crossAx val="622744432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3.6082140217909661E-2"/>
          <c:y val="0.22380699897764836"/>
          <c:w val="0.91926817971283004"/>
          <c:h val="0.66213541453377389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Ш17!$E$6</c:f>
              <c:strCache>
                <c:ptCount val="1"/>
                <c:pt idx="0">
                  <c:v>Изм. за год,
2022 vs 2021</c:v>
                </c:pt>
              </c:strCache>
            </c:strRef>
          </c:tx>
          <c:spPr>
            <a:solidFill>
              <a:srgbClr val="C39BE1"/>
            </a:solidFill>
          </c:spPr>
          <c:invertIfNegative val="1"/>
          <c:dLbls>
            <c:numFmt formatCode="0%;[Color48]\-0%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rgbClr val="C39BE1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Ш17!$A$9:$A$18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Ш17!$E$9:$E$18</c:f>
              <c:numCache>
                <c:formatCode>0%</c:formatCode>
                <c:ptCount val="10"/>
                <c:pt idx="0">
                  <c:v>3.4096642732388771E-2</c:v>
                </c:pt>
                <c:pt idx="1">
                  <c:v>0.10769230769230775</c:v>
                </c:pt>
                <c:pt idx="2">
                  <c:v>-8.160377358490567E-2</c:v>
                </c:pt>
                <c:pt idx="3">
                  <c:v>0.10248336570174321</c:v>
                </c:pt>
                <c:pt idx="4">
                  <c:v>0.12710356586848537</c:v>
                </c:pt>
                <c:pt idx="5">
                  <c:v>-4.0864914805536334E-2</c:v>
                </c:pt>
                <c:pt idx="6">
                  <c:v>-9.2828869376519463E-2</c:v>
                </c:pt>
                <c:pt idx="7">
                  <c:v>-4.2947997052778408E-2</c:v>
                </c:pt>
                <c:pt idx="8">
                  <c:v>-2.1475798299832594E-2</c:v>
                </c:pt>
                <c:pt idx="9">
                  <c:v>3.0904109589040996E-2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0658-49AC-805F-A6B9873081E9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BFBFBF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axId val="622765104"/>
        <c:axId val="622765648"/>
      </c:barChart>
      <c:catAx>
        <c:axId val="62276510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one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65648"/>
        <c:crosses val="autoZero"/>
        <c:auto val="1"/>
        <c:lblAlgn val="ctr"/>
        <c:lblOffset val="100"/>
        <c:noMultiLvlLbl val="0"/>
      </c:catAx>
      <c:valAx>
        <c:axId val="622765648"/>
        <c:scaling>
          <c:orientation val="minMax"/>
        </c:scaling>
        <c:delete val="1"/>
        <c:axPos val="t"/>
        <c:numFmt formatCode="0%" sourceLinked="0"/>
        <c:majorTickMark val="out"/>
        <c:minorTickMark val="none"/>
        <c:tickLblPos val="nextTo"/>
        <c:crossAx val="622765104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Ш18!$A$4</c:f>
          <c:strCache>
            <c:ptCount val="1"/>
            <c:pt idx="0">
              <c:v>Название диаграммы (млн руб.)</c:v>
            </c:pt>
          </c:strCache>
        </c:strRef>
      </c:tx>
      <c:layout>
        <c:manualLayout>
          <c:xMode val="edge"/>
          <c:yMode val="edge"/>
          <c:x val="2.6092578226015E-2"/>
          <c:y val="2.959205242020714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cap="all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7697358129825794"/>
          <c:y val="0.21215279813041715"/>
          <c:w val="0.79458060162029254"/>
          <c:h val="0.6662597636929116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Ш18!$B$7</c:f>
              <c:strCache>
                <c:ptCount val="1"/>
                <c:pt idx="0">
                  <c:v>Факт 2021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dLbl>
              <c:idx val="0"/>
              <c:layout>
                <c:manualLayout>
                  <c:x val="-1.0343935867597621E-2"/>
                  <c:y val="3.3286898114344333E-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E33A-4F39-95C1-906A94F2228F}"/>
                </c:ext>
                <c:ext xmlns:c15="http://schemas.microsoft.com/office/drawing/2012/chart" uri="{CE6537A1-D6FC-4f65-9D91-7224C49458BB}"/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76ABDC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Ш18!$A$8:$A$17</c:f>
              <c:strCache>
                <c:ptCount val="10"/>
                <c:pt idx="0">
                  <c:v>Ряд 1</c:v>
                </c:pt>
                <c:pt idx="1">
                  <c:v>Ряд 2</c:v>
                </c:pt>
                <c:pt idx="2">
                  <c:v>Ряд 3</c:v>
                </c:pt>
                <c:pt idx="3">
                  <c:v>Ряд 4</c:v>
                </c:pt>
                <c:pt idx="4">
                  <c:v>Ряд 5</c:v>
                </c:pt>
                <c:pt idx="5">
                  <c:v>Ряд 6</c:v>
                </c:pt>
                <c:pt idx="6">
                  <c:v>Ряд 7</c:v>
                </c:pt>
                <c:pt idx="7">
                  <c:v>Ряд 8</c:v>
                </c:pt>
                <c:pt idx="8">
                  <c:v>Ряд 9</c:v>
                </c:pt>
                <c:pt idx="9">
                  <c:v>Ряд 10</c:v>
                </c:pt>
              </c:strCache>
            </c:strRef>
          </c:cat>
          <c:val>
            <c:numRef>
              <c:f>Ш18!$B$8:$B$17</c:f>
              <c:numCache>
                <c:formatCode>#\ ##0" р."</c:formatCode>
                <c:ptCount val="10"/>
                <c:pt idx="0">
                  <c:v>3400000</c:v>
                </c:pt>
                <c:pt idx="1">
                  <c:v>2800000</c:v>
                </c:pt>
                <c:pt idx="2">
                  <c:v>2100000</c:v>
                </c:pt>
                <c:pt idx="3">
                  <c:v>1500000</c:v>
                </c:pt>
                <c:pt idx="4">
                  <c:v>1350000</c:v>
                </c:pt>
                <c:pt idx="5">
                  <c:v>1300000</c:v>
                </c:pt>
                <c:pt idx="6">
                  <c:v>1000000</c:v>
                </c:pt>
                <c:pt idx="7">
                  <c:v>700000</c:v>
                </c:pt>
                <c:pt idx="8">
                  <c:v>650000</c:v>
                </c:pt>
                <c:pt idx="9">
                  <c:v>500000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E33A-4F39-95C1-906A94F2228F}"/>
            </c:ext>
          </c:extLst>
        </c:ser>
        <c:ser>
          <c:idx val="1"/>
          <c:order val="1"/>
          <c:tx>
            <c:strRef>
              <c:f>Ш18!$C$7</c:f>
              <c:strCache>
                <c:ptCount val="1"/>
                <c:pt idx="0">
                  <c:v>План 2021</c:v>
                </c:pt>
              </c:strCache>
            </c:strRef>
          </c:tx>
          <c:spPr>
            <a:noFill/>
            <a:ln>
              <a:solidFill>
                <a:schemeClr val="tx1"/>
              </a:solidFill>
              <a:prstDash val="sysDot"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1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  <c:dLblPos val="inBase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Ш18!$A$8:$A$17</c:f>
              <c:strCache>
                <c:ptCount val="10"/>
                <c:pt idx="0">
                  <c:v>Ряд 1</c:v>
                </c:pt>
                <c:pt idx="1">
                  <c:v>Ряд 2</c:v>
                </c:pt>
                <c:pt idx="2">
                  <c:v>Ряд 3</c:v>
                </c:pt>
                <c:pt idx="3">
                  <c:v>Ряд 4</c:v>
                </c:pt>
                <c:pt idx="4">
                  <c:v>Ряд 5</c:v>
                </c:pt>
                <c:pt idx="5">
                  <c:v>Ряд 6</c:v>
                </c:pt>
                <c:pt idx="6">
                  <c:v>Ряд 7</c:v>
                </c:pt>
                <c:pt idx="7">
                  <c:v>Ряд 8</c:v>
                </c:pt>
                <c:pt idx="8">
                  <c:v>Ряд 9</c:v>
                </c:pt>
                <c:pt idx="9">
                  <c:v>Ряд 10</c:v>
                </c:pt>
              </c:strCache>
            </c:strRef>
          </c:cat>
          <c:val>
            <c:numRef>
              <c:f>Ш18!$C$8:$C$17</c:f>
              <c:numCache>
                <c:formatCode>#\ ##0" р."</c:formatCode>
                <c:ptCount val="10"/>
                <c:pt idx="0">
                  <c:v>3700000</c:v>
                </c:pt>
                <c:pt idx="1">
                  <c:v>2600000</c:v>
                </c:pt>
                <c:pt idx="2">
                  <c:v>2000000</c:v>
                </c:pt>
                <c:pt idx="3">
                  <c:v>1200000</c:v>
                </c:pt>
                <c:pt idx="4">
                  <c:v>1200000</c:v>
                </c:pt>
                <c:pt idx="5">
                  <c:v>1700000</c:v>
                </c:pt>
                <c:pt idx="6">
                  <c:v>1100000</c:v>
                </c:pt>
                <c:pt idx="7">
                  <c:v>500000</c:v>
                </c:pt>
                <c:pt idx="8">
                  <c:v>600000</c:v>
                </c:pt>
                <c:pt idx="9">
                  <c:v>600000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E33A-4F39-95C1-906A94F222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overlap val="100"/>
        <c:axId val="622746064"/>
        <c:axId val="622766736"/>
      </c:barChart>
      <c:catAx>
        <c:axId val="622746064"/>
        <c:scaling>
          <c:orientation val="maxMin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ru-RU"/>
          </a:p>
        </c:txPr>
        <c:crossAx val="622766736"/>
        <c:crosses val="autoZero"/>
        <c:auto val="1"/>
        <c:lblAlgn val="ctr"/>
        <c:lblOffset val="100"/>
        <c:noMultiLvlLbl val="0"/>
      </c:catAx>
      <c:valAx>
        <c:axId val="622766736"/>
        <c:scaling>
          <c:orientation val="minMax"/>
          <c:max val="8000000"/>
        </c:scaling>
        <c:delete val="1"/>
        <c:axPos val="t"/>
        <c:numFmt formatCode="#,##0.0" sourceLinked="0"/>
        <c:majorTickMark val="none"/>
        <c:minorTickMark val="none"/>
        <c:tickLblPos val="nextTo"/>
        <c:crossAx val="622746064"/>
        <c:crosses val="autoZero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accent5">
                    <a:lumMod val="60000"/>
                    <a:lumOff val="40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15143801863614501"/>
          <c:y val="0.13781641277085135"/>
          <c:w val="0.38693256800918058"/>
          <c:h val="6.742560794358536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bg2">
          <a:lumMod val="90000"/>
        </a:schemeClr>
      </a:solidFill>
      <a:round/>
    </a:ln>
    <a:effectLst/>
  </c:spPr>
  <c:txPr>
    <a:bodyPr/>
    <a:lstStyle/>
    <a:p>
      <a:pPr>
        <a:defRPr>
          <a:latin typeface="Arial" panose="020B0604020202020204" pitchFamily="34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8251714071455355"/>
          <c:y val="0.11491541085454206"/>
          <c:w val="0.68898709089935184"/>
          <c:h val="0.73947705498963567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Ш18!$D$7</c:f>
              <c:strCache>
                <c:ptCount val="1"/>
                <c:pt idx="0">
                  <c:v>Факт vs План, руб.</c:v>
                </c:pt>
              </c:strCache>
            </c:strRef>
          </c:tx>
          <c:spPr>
            <a:solidFill>
              <a:srgbClr val="00B050"/>
            </a:solidFill>
            <a:ln>
              <a:noFill/>
            </a:ln>
            <a:effectLst/>
          </c:spPr>
          <c:invertIfNegative val="1"/>
          <c:dLbls>
            <c:numFmt formatCode="#,##0.0;[Red]\-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rgbClr val="00B05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Ш18!$D$8:$D$17</c:f>
              <c:numCache>
                <c:formatCode>#\ ##0" р."</c:formatCode>
                <c:ptCount val="10"/>
                <c:pt idx="0">
                  <c:v>-300000</c:v>
                </c:pt>
                <c:pt idx="1">
                  <c:v>200000</c:v>
                </c:pt>
                <c:pt idx="2">
                  <c:v>100000</c:v>
                </c:pt>
                <c:pt idx="3">
                  <c:v>300000</c:v>
                </c:pt>
                <c:pt idx="4">
                  <c:v>150000</c:v>
                </c:pt>
                <c:pt idx="5">
                  <c:v>-400000</c:v>
                </c:pt>
                <c:pt idx="6">
                  <c:v>-100000</c:v>
                </c:pt>
                <c:pt idx="7">
                  <c:v>200000</c:v>
                </c:pt>
                <c:pt idx="8">
                  <c:v>50000</c:v>
                </c:pt>
                <c:pt idx="9">
                  <c:v>-100000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7DA8-4ED7-A168-2B6BCDA61A3B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0000"/>
                  </a:solidFill>
                  <a:ln>
                    <a:noFill/>
                  </a:ln>
                  <a:effectLst/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22746608"/>
        <c:axId val="622767280"/>
      </c:barChart>
      <c:catAx>
        <c:axId val="622746608"/>
        <c:scaling>
          <c:orientation val="maxMin"/>
        </c:scaling>
        <c:delete val="0"/>
        <c:axPos val="l"/>
        <c:majorTickMark val="none"/>
        <c:minorTickMark val="none"/>
        <c:tickLblPos val="none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767280"/>
        <c:crosses val="autoZero"/>
        <c:auto val="1"/>
        <c:lblAlgn val="ctr"/>
        <c:lblOffset val="100"/>
        <c:noMultiLvlLbl val="0"/>
      </c:catAx>
      <c:valAx>
        <c:axId val="622767280"/>
        <c:scaling>
          <c:orientation val="minMax"/>
        </c:scaling>
        <c:delete val="1"/>
        <c:axPos val="t"/>
        <c:numFmt formatCode="#\ ##0&quot; р.&quot;" sourceLinked="1"/>
        <c:majorTickMark val="out"/>
        <c:minorTickMark val="none"/>
        <c:tickLblPos val="nextTo"/>
        <c:crossAx val="622746608"/>
        <c:crosses val="autoZero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3789940931665923"/>
          <c:y val="0.12372579051060013"/>
          <c:w val="0.55940949459652389"/>
          <c:h val="0.7443109207326137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Ш18!$E$7</c:f>
              <c:strCache>
                <c:ptCount val="1"/>
                <c:pt idx="0">
                  <c:v>Факт vs План, %</c:v>
                </c:pt>
              </c:strCache>
            </c:strRef>
          </c:tx>
          <c:spPr>
            <a:solidFill>
              <a:srgbClr val="00B050"/>
            </a:solidFill>
            <a:ln>
              <a:noFill/>
            </a:ln>
            <a:effectLst/>
          </c:spPr>
          <c:invertIfNegative val="1"/>
          <c:dLbls>
            <c:numFmt formatCode="0%;[Red]\-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rgbClr val="00B05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Ш18!$E$8:$E$17</c:f>
              <c:numCache>
                <c:formatCode>0%</c:formatCode>
                <c:ptCount val="10"/>
                <c:pt idx="0">
                  <c:v>-8.108108108108103E-2</c:v>
                </c:pt>
                <c:pt idx="1">
                  <c:v>7.6923076923076872E-2</c:v>
                </c:pt>
                <c:pt idx="2">
                  <c:v>5.0000000000000044E-2</c:v>
                </c:pt>
                <c:pt idx="3">
                  <c:v>0.25</c:v>
                </c:pt>
                <c:pt idx="4">
                  <c:v>0.125</c:v>
                </c:pt>
                <c:pt idx="5">
                  <c:v>-0.23529411764705888</c:v>
                </c:pt>
                <c:pt idx="6">
                  <c:v>-9.0909090909090939E-2</c:v>
                </c:pt>
                <c:pt idx="7">
                  <c:v>0.39999999999999991</c:v>
                </c:pt>
                <c:pt idx="8">
                  <c:v>8.3333333333333259E-2</c:v>
                </c:pt>
                <c:pt idx="9">
                  <c:v>-0.16666666666666663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4350-477F-84BE-E62B8219568D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0000"/>
                  </a:solidFill>
                  <a:ln>
                    <a:noFill/>
                  </a:ln>
                  <a:effectLst/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22749328"/>
        <c:axId val="622768368"/>
      </c:barChart>
      <c:catAx>
        <c:axId val="622749328"/>
        <c:scaling>
          <c:orientation val="maxMin"/>
        </c:scaling>
        <c:delete val="0"/>
        <c:axPos val="l"/>
        <c:majorTickMark val="none"/>
        <c:minorTickMark val="none"/>
        <c:tickLblPos val="none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768368"/>
        <c:crosses val="autoZero"/>
        <c:auto val="1"/>
        <c:lblAlgn val="ctr"/>
        <c:lblOffset val="100"/>
        <c:noMultiLvlLbl val="0"/>
      </c:catAx>
      <c:valAx>
        <c:axId val="622768368"/>
        <c:scaling>
          <c:orientation val="minMax"/>
        </c:scaling>
        <c:delete val="1"/>
        <c:axPos val="t"/>
        <c:numFmt formatCode="0%" sourceLinked="1"/>
        <c:majorTickMark val="out"/>
        <c:minorTickMark val="none"/>
        <c:tickLblPos val="nextTo"/>
        <c:crossAx val="6227493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Ш18!$A$4</c:f>
          <c:strCache>
            <c:ptCount val="1"/>
            <c:pt idx="0">
              <c:v>Название диаграммы (млн руб.)</c:v>
            </c:pt>
          </c:strCache>
        </c:strRef>
      </c:tx>
      <c:layout>
        <c:manualLayout>
          <c:xMode val="edge"/>
          <c:yMode val="edge"/>
          <c:x val="2.6092578226015E-2"/>
          <c:y val="2.959205242020714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3373406157356107"/>
          <c:y val="0.20752909725055962"/>
          <c:w val="0.83782011732629624"/>
          <c:h val="0.6750460048374459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Ш18!$C$7</c:f>
              <c:strCache>
                <c:ptCount val="1"/>
                <c:pt idx="0">
                  <c:v>План 2021</c:v>
                </c:pt>
              </c:strCache>
            </c:strRef>
          </c:tx>
          <c:spPr>
            <a:solidFill>
              <a:srgbClr val="D1E7C3"/>
            </a:solidFill>
          </c:spPr>
          <c:invertIfNegative val="0"/>
          <c:cat>
            <c:strRef>
              <c:f>Ш18!$A$8:$A$17</c:f>
              <c:strCache>
                <c:ptCount val="10"/>
                <c:pt idx="0">
                  <c:v>Ряд 1</c:v>
                </c:pt>
                <c:pt idx="1">
                  <c:v>Ряд 2</c:v>
                </c:pt>
                <c:pt idx="2">
                  <c:v>Ряд 3</c:v>
                </c:pt>
                <c:pt idx="3">
                  <c:v>Ряд 4</c:v>
                </c:pt>
                <c:pt idx="4">
                  <c:v>Ряд 5</c:v>
                </c:pt>
                <c:pt idx="5">
                  <c:v>Ряд 6</c:v>
                </c:pt>
                <c:pt idx="6">
                  <c:v>Ряд 7</c:v>
                </c:pt>
                <c:pt idx="7">
                  <c:v>Ряд 8</c:v>
                </c:pt>
                <c:pt idx="8">
                  <c:v>Ряд 9</c:v>
                </c:pt>
                <c:pt idx="9">
                  <c:v>Ряд 10</c:v>
                </c:pt>
              </c:strCache>
            </c:strRef>
          </c:cat>
          <c:val>
            <c:numRef>
              <c:f>Ш18!$C$8:$C$17</c:f>
              <c:numCache>
                <c:formatCode>#\ ##0" р."</c:formatCode>
                <c:ptCount val="10"/>
                <c:pt idx="0">
                  <c:v>3700000</c:v>
                </c:pt>
                <c:pt idx="1">
                  <c:v>2600000</c:v>
                </c:pt>
                <c:pt idx="2">
                  <c:v>2000000</c:v>
                </c:pt>
                <c:pt idx="3">
                  <c:v>1200000</c:v>
                </c:pt>
                <c:pt idx="4">
                  <c:v>1200000</c:v>
                </c:pt>
                <c:pt idx="5">
                  <c:v>1700000</c:v>
                </c:pt>
                <c:pt idx="6">
                  <c:v>1100000</c:v>
                </c:pt>
                <c:pt idx="7">
                  <c:v>500000</c:v>
                </c:pt>
                <c:pt idx="8">
                  <c:v>600000</c:v>
                </c:pt>
                <c:pt idx="9">
                  <c:v>600000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3FCB-44AB-AA28-93BC9C90A078}"/>
            </c:ext>
          </c:extLst>
        </c:ser>
        <c:ser>
          <c:idx val="3"/>
          <c:order val="1"/>
          <c:tx>
            <c:strRef>
              <c:f>Ш18!$B$7</c:f>
              <c:strCache>
                <c:ptCount val="1"/>
                <c:pt idx="0">
                  <c:v>Факт 2021</c:v>
                </c:pt>
              </c:strCache>
            </c:strRef>
          </c:tx>
          <c:spPr>
            <a:solidFill>
              <a:srgbClr val="36CD88"/>
            </a:solidFill>
            <a:ln>
              <a:noFill/>
              <a:prstDash val="sysDot"/>
            </a:ln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>
                    <a:solidFill>
                      <a:schemeClr val="bg1"/>
                    </a:solidFill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Ш18!$A$8:$A$17</c:f>
              <c:strCache>
                <c:ptCount val="10"/>
                <c:pt idx="0">
                  <c:v>Ряд 1</c:v>
                </c:pt>
                <c:pt idx="1">
                  <c:v>Ряд 2</c:v>
                </c:pt>
                <c:pt idx="2">
                  <c:v>Ряд 3</c:v>
                </c:pt>
                <c:pt idx="3">
                  <c:v>Ряд 4</c:v>
                </c:pt>
                <c:pt idx="4">
                  <c:v>Ряд 5</c:v>
                </c:pt>
                <c:pt idx="5">
                  <c:v>Ряд 6</c:v>
                </c:pt>
                <c:pt idx="6">
                  <c:v>Ряд 7</c:v>
                </c:pt>
                <c:pt idx="7">
                  <c:v>Ряд 8</c:v>
                </c:pt>
                <c:pt idx="8">
                  <c:v>Ряд 9</c:v>
                </c:pt>
                <c:pt idx="9">
                  <c:v>Ряд 10</c:v>
                </c:pt>
              </c:strCache>
            </c:strRef>
          </c:cat>
          <c:val>
            <c:numRef>
              <c:f>Ш18!$B$8:$B$17</c:f>
              <c:numCache>
                <c:formatCode>#\ ##0" р."</c:formatCode>
                <c:ptCount val="10"/>
                <c:pt idx="0">
                  <c:v>3400000</c:v>
                </c:pt>
                <c:pt idx="1">
                  <c:v>2800000</c:v>
                </c:pt>
                <c:pt idx="2">
                  <c:v>2100000</c:v>
                </c:pt>
                <c:pt idx="3">
                  <c:v>1500000</c:v>
                </c:pt>
                <c:pt idx="4">
                  <c:v>1350000</c:v>
                </c:pt>
                <c:pt idx="5">
                  <c:v>1300000</c:v>
                </c:pt>
                <c:pt idx="6">
                  <c:v>1000000</c:v>
                </c:pt>
                <c:pt idx="7">
                  <c:v>700000</c:v>
                </c:pt>
                <c:pt idx="8">
                  <c:v>650000</c:v>
                </c:pt>
                <c:pt idx="9">
                  <c:v>500000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FCB-44AB-AA28-93BC9C90A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50"/>
        <c:axId val="631211904"/>
        <c:axId val="631191776"/>
      </c:barChart>
      <c:catAx>
        <c:axId val="631211904"/>
        <c:scaling>
          <c:orientation val="maxMin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Arial" panose="020B0604020202020204" pitchFamily="34" charset="0"/>
              </a:defRPr>
            </a:pPr>
            <a:endParaRPr lang="ru-RU"/>
          </a:p>
        </c:txPr>
        <c:crossAx val="631191776"/>
        <c:crosses val="autoZero"/>
        <c:auto val="1"/>
        <c:lblAlgn val="ctr"/>
        <c:lblOffset val="100"/>
        <c:noMultiLvlLbl val="0"/>
      </c:catAx>
      <c:valAx>
        <c:axId val="631191776"/>
        <c:scaling>
          <c:orientation val="minMax"/>
          <c:max val="8000000"/>
          <c:min val="0"/>
        </c:scaling>
        <c:delete val="1"/>
        <c:axPos val="t"/>
        <c:numFmt formatCode="#,##0.0" sourceLinked="0"/>
        <c:majorTickMark val="out"/>
        <c:minorTickMark val="none"/>
        <c:tickLblPos val="nextTo"/>
        <c:crossAx val="631211904"/>
        <c:crosses val="autoZero"/>
        <c:crossBetween val="between"/>
        <c:dispUnits>
          <c:builtInUnit val="millions"/>
        </c:dispUnits>
      </c:valAx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000" b="0" i="0" u="none" strike="noStrike" kern="1200" cap="all" baseline="0">
                <a:solidFill>
                  <a:schemeClr val="accent6">
                    <a:lumMod val="60000"/>
                    <a:lumOff val="40000"/>
                  </a:schemeClr>
                </a:solidFill>
                <a:latin typeface="+mn-lt"/>
                <a:ea typeface="+mn-ea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000" b="0" i="0" u="none" strike="noStrike" kern="1200" cap="all" baseline="0">
                <a:solidFill>
                  <a:srgbClr val="36CD88"/>
                </a:solidFill>
                <a:latin typeface="+mn-lt"/>
                <a:ea typeface="+mn-ea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9.6148527567616715E-2"/>
          <c:y val="0.13781641277085135"/>
          <c:w val="0.43025807820390904"/>
          <c:h val="6.742560794358536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>
          <a:latin typeface="+mn-lt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3787579817838148"/>
          <c:y val="0.11031767580776541"/>
          <c:w val="0.67916592040623225"/>
          <c:h val="0.7579384812104850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Ш18!$D$7</c:f>
              <c:strCache>
                <c:ptCount val="1"/>
                <c:pt idx="0">
                  <c:v>Факт vs План, руб.</c:v>
                </c:pt>
              </c:strCache>
            </c:strRef>
          </c:tx>
          <c:spPr>
            <a:solidFill>
              <a:srgbClr val="36CD88"/>
            </a:solidFill>
            <a:ln>
              <a:noFill/>
            </a:ln>
            <a:effectLst/>
          </c:spPr>
          <c:invertIfNegative val="1"/>
          <c:dLbls>
            <c:numFmt formatCode="#,##0.0;[Red]\-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rgbClr val="36CD88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Ш18!$D$8:$D$17</c:f>
              <c:numCache>
                <c:formatCode>#\ ##0" р."</c:formatCode>
                <c:ptCount val="10"/>
                <c:pt idx="0">
                  <c:v>-300000</c:v>
                </c:pt>
                <c:pt idx="1">
                  <c:v>200000</c:v>
                </c:pt>
                <c:pt idx="2">
                  <c:v>100000</c:v>
                </c:pt>
                <c:pt idx="3">
                  <c:v>300000</c:v>
                </c:pt>
                <c:pt idx="4">
                  <c:v>150000</c:v>
                </c:pt>
                <c:pt idx="5">
                  <c:v>-400000</c:v>
                </c:pt>
                <c:pt idx="6">
                  <c:v>-100000</c:v>
                </c:pt>
                <c:pt idx="7">
                  <c:v>200000</c:v>
                </c:pt>
                <c:pt idx="8">
                  <c:v>50000</c:v>
                </c:pt>
                <c:pt idx="9">
                  <c:v>-100000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15E8-4A1E-B515-685502BD53DA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E7C80"/>
                  </a:solidFill>
                  <a:ln>
                    <a:noFill/>
                  </a:ln>
                  <a:effectLst/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31190688"/>
        <c:axId val="631198304"/>
      </c:barChart>
      <c:catAx>
        <c:axId val="631190688"/>
        <c:scaling>
          <c:orientation val="maxMin"/>
        </c:scaling>
        <c:delete val="0"/>
        <c:axPos val="l"/>
        <c:majorTickMark val="none"/>
        <c:minorTickMark val="none"/>
        <c:tickLblPos val="none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198304"/>
        <c:crosses val="autoZero"/>
        <c:auto val="1"/>
        <c:lblAlgn val="ctr"/>
        <c:lblOffset val="100"/>
        <c:noMultiLvlLbl val="0"/>
      </c:catAx>
      <c:valAx>
        <c:axId val="631198304"/>
        <c:scaling>
          <c:orientation val="minMax"/>
          <c:max val="800000"/>
          <c:min val="-800000"/>
        </c:scaling>
        <c:delete val="1"/>
        <c:axPos val="t"/>
        <c:numFmt formatCode="#\ ##0&quot; р.&quot;" sourceLinked="1"/>
        <c:majorTickMark val="out"/>
        <c:minorTickMark val="none"/>
        <c:tickLblPos val="nextTo"/>
        <c:crossAx val="631190688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5880406169689218"/>
          <c:y val="0.12372579051060013"/>
          <c:w val="0.53850396809651691"/>
          <c:h val="0.75356375221731586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Ш18!$E$7</c:f>
              <c:strCache>
                <c:ptCount val="1"/>
                <c:pt idx="0">
                  <c:v>Факт vs План, %</c:v>
                </c:pt>
              </c:strCache>
            </c:strRef>
          </c:tx>
          <c:spPr>
            <a:solidFill>
              <a:srgbClr val="36CD88"/>
            </a:solidFill>
            <a:ln>
              <a:noFill/>
            </a:ln>
            <a:effectLst/>
          </c:spPr>
          <c:invertIfNegative val="1"/>
          <c:dLbls>
            <c:numFmt formatCode="0%;[Red]\-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rgbClr val="36CD88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Ш18!$E$8:$E$17</c:f>
              <c:numCache>
                <c:formatCode>0%</c:formatCode>
                <c:ptCount val="10"/>
                <c:pt idx="0">
                  <c:v>-8.108108108108103E-2</c:v>
                </c:pt>
                <c:pt idx="1">
                  <c:v>7.6923076923076872E-2</c:v>
                </c:pt>
                <c:pt idx="2">
                  <c:v>5.0000000000000044E-2</c:v>
                </c:pt>
                <c:pt idx="3">
                  <c:v>0.25</c:v>
                </c:pt>
                <c:pt idx="4">
                  <c:v>0.125</c:v>
                </c:pt>
                <c:pt idx="5">
                  <c:v>-0.23529411764705888</c:v>
                </c:pt>
                <c:pt idx="6">
                  <c:v>-9.0909090909090939E-2</c:v>
                </c:pt>
                <c:pt idx="7">
                  <c:v>0.39999999999999991</c:v>
                </c:pt>
                <c:pt idx="8">
                  <c:v>8.3333333333333259E-2</c:v>
                </c:pt>
                <c:pt idx="9">
                  <c:v>-0.16666666666666663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DFFD-4BB8-A5E6-71C5FB4F3689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E7C80"/>
                  </a:solidFill>
                  <a:ln>
                    <a:noFill/>
                  </a:ln>
                  <a:effectLst/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31191232"/>
        <c:axId val="631188512"/>
      </c:barChart>
      <c:catAx>
        <c:axId val="631191232"/>
        <c:scaling>
          <c:orientation val="maxMin"/>
        </c:scaling>
        <c:delete val="0"/>
        <c:axPos val="l"/>
        <c:majorTickMark val="none"/>
        <c:minorTickMark val="none"/>
        <c:tickLblPos val="none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188512"/>
        <c:crosses val="autoZero"/>
        <c:auto val="1"/>
        <c:lblAlgn val="ctr"/>
        <c:lblOffset val="100"/>
        <c:noMultiLvlLbl val="0"/>
      </c:catAx>
      <c:valAx>
        <c:axId val="631188512"/>
        <c:scaling>
          <c:orientation val="minMax"/>
        </c:scaling>
        <c:delete val="1"/>
        <c:axPos val="t"/>
        <c:numFmt formatCode="0%" sourceLinked="1"/>
        <c:majorTickMark val="out"/>
        <c:minorTickMark val="none"/>
        <c:tickLblPos val="nextTo"/>
        <c:crossAx val="6311912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Ш18!$A$4</c:f>
          <c:strCache>
            <c:ptCount val="1"/>
            <c:pt idx="0">
              <c:v>Название диаграммы (млн руб.)</c:v>
            </c:pt>
          </c:strCache>
        </c:strRef>
      </c:tx>
      <c:layout>
        <c:manualLayout>
          <c:xMode val="edge"/>
          <c:yMode val="edge"/>
          <c:x val="2.6092578226015E-2"/>
          <c:y val="2.959205242020714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cap="all" spc="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7730611762553178"/>
          <c:y val="0.20752909725055962"/>
          <c:w val="0.79424795291319128"/>
          <c:h val="0.6581741742647896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Ш18!$B$7</c:f>
              <c:strCache>
                <c:ptCount val="1"/>
                <c:pt idx="0">
                  <c:v>Факт 2021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dLbl>
              <c:idx val="0"/>
              <c:layout>
                <c:manualLayout>
                  <c:x val="-1.0343935867597621E-2"/>
                  <c:y val="3.3286898114344333E-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0EA6-4582-885F-7F7A213B4939}"/>
                </c:ext>
                <c:ext xmlns:c15="http://schemas.microsoft.com/office/drawing/2012/chart" uri="{CE6537A1-D6FC-4f65-9D91-7224C49458BB}"/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76ABDC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Ш18!$A$8:$A$17</c:f>
              <c:strCache>
                <c:ptCount val="10"/>
                <c:pt idx="0">
                  <c:v>Ряд 1</c:v>
                </c:pt>
                <c:pt idx="1">
                  <c:v>Ряд 2</c:v>
                </c:pt>
                <c:pt idx="2">
                  <c:v>Ряд 3</c:v>
                </c:pt>
                <c:pt idx="3">
                  <c:v>Ряд 4</c:v>
                </c:pt>
                <c:pt idx="4">
                  <c:v>Ряд 5</c:v>
                </c:pt>
                <c:pt idx="5">
                  <c:v>Ряд 6</c:v>
                </c:pt>
                <c:pt idx="6">
                  <c:v>Ряд 7</c:v>
                </c:pt>
                <c:pt idx="7">
                  <c:v>Ряд 8</c:v>
                </c:pt>
                <c:pt idx="8">
                  <c:v>Ряд 9</c:v>
                </c:pt>
                <c:pt idx="9">
                  <c:v>Ряд 10</c:v>
                </c:pt>
              </c:strCache>
            </c:strRef>
          </c:cat>
          <c:val>
            <c:numRef>
              <c:f>Ш18!$B$8:$B$17</c:f>
              <c:numCache>
                <c:formatCode>#\ ##0" р."</c:formatCode>
                <c:ptCount val="10"/>
                <c:pt idx="0">
                  <c:v>3400000</c:v>
                </c:pt>
                <c:pt idx="1">
                  <c:v>2800000</c:v>
                </c:pt>
                <c:pt idx="2">
                  <c:v>2100000</c:v>
                </c:pt>
                <c:pt idx="3">
                  <c:v>1500000</c:v>
                </c:pt>
                <c:pt idx="4">
                  <c:v>1350000</c:v>
                </c:pt>
                <c:pt idx="5">
                  <c:v>1300000</c:v>
                </c:pt>
                <c:pt idx="6">
                  <c:v>1000000</c:v>
                </c:pt>
                <c:pt idx="7">
                  <c:v>700000</c:v>
                </c:pt>
                <c:pt idx="8">
                  <c:v>650000</c:v>
                </c:pt>
                <c:pt idx="9">
                  <c:v>500000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0EA6-4582-885F-7F7A213B4939}"/>
            </c:ext>
          </c:extLst>
        </c:ser>
        <c:ser>
          <c:idx val="1"/>
          <c:order val="1"/>
          <c:tx>
            <c:strRef>
              <c:f>Ш18!$C$7</c:f>
              <c:strCache>
                <c:ptCount val="1"/>
                <c:pt idx="0">
                  <c:v>План 2021</c:v>
                </c:pt>
              </c:strCache>
            </c:strRef>
          </c:tx>
          <c:spPr>
            <a:noFill/>
            <a:ln>
              <a:solidFill>
                <a:schemeClr val="tx1"/>
              </a:solidFill>
              <a:prstDash val="sysDot"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1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  <c:dLblPos val="inBase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Ш18!$A$8:$A$17</c:f>
              <c:strCache>
                <c:ptCount val="10"/>
                <c:pt idx="0">
                  <c:v>Ряд 1</c:v>
                </c:pt>
                <c:pt idx="1">
                  <c:v>Ряд 2</c:v>
                </c:pt>
                <c:pt idx="2">
                  <c:v>Ряд 3</c:v>
                </c:pt>
                <c:pt idx="3">
                  <c:v>Ряд 4</c:v>
                </c:pt>
                <c:pt idx="4">
                  <c:v>Ряд 5</c:v>
                </c:pt>
                <c:pt idx="5">
                  <c:v>Ряд 6</c:v>
                </c:pt>
                <c:pt idx="6">
                  <c:v>Ряд 7</c:v>
                </c:pt>
                <c:pt idx="7">
                  <c:v>Ряд 8</c:v>
                </c:pt>
                <c:pt idx="8">
                  <c:v>Ряд 9</c:v>
                </c:pt>
                <c:pt idx="9">
                  <c:v>Ряд 10</c:v>
                </c:pt>
              </c:strCache>
            </c:strRef>
          </c:cat>
          <c:val>
            <c:numRef>
              <c:f>Ш18!$C$8:$C$17</c:f>
              <c:numCache>
                <c:formatCode>#\ ##0" р."</c:formatCode>
                <c:ptCount val="10"/>
                <c:pt idx="0">
                  <c:v>3700000</c:v>
                </c:pt>
                <c:pt idx="1">
                  <c:v>2600000</c:v>
                </c:pt>
                <c:pt idx="2">
                  <c:v>2000000</c:v>
                </c:pt>
                <c:pt idx="3">
                  <c:v>1200000</c:v>
                </c:pt>
                <c:pt idx="4">
                  <c:v>1200000</c:v>
                </c:pt>
                <c:pt idx="5">
                  <c:v>1700000</c:v>
                </c:pt>
                <c:pt idx="6">
                  <c:v>1100000</c:v>
                </c:pt>
                <c:pt idx="7">
                  <c:v>500000</c:v>
                </c:pt>
                <c:pt idx="8">
                  <c:v>600000</c:v>
                </c:pt>
                <c:pt idx="9">
                  <c:v>600000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0EA6-4582-885F-7F7A213B49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overlap val="100"/>
        <c:axId val="631212992"/>
        <c:axId val="631181440"/>
      </c:barChart>
      <c:catAx>
        <c:axId val="631212992"/>
        <c:scaling>
          <c:orientation val="maxMin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ru-RU"/>
          </a:p>
        </c:txPr>
        <c:crossAx val="631181440"/>
        <c:crosses val="autoZero"/>
        <c:auto val="1"/>
        <c:lblAlgn val="ctr"/>
        <c:lblOffset val="100"/>
        <c:noMultiLvlLbl val="0"/>
      </c:catAx>
      <c:valAx>
        <c:axId val="631181440"/>
        <c:scaling>
          <c:orientation val="minMax"/>
          <c:max val="8000000"/>
        </c:scaling>
        <c:delete val="1"/>
        <c:axPos val="t"/>
        <c:numFmt formatCode="#,##0.0" sourceLinked="0"/>
        <c:majorTickMark val="none"/>
        <c:minorTickMark val="none"/>
        <c:tickLblPos val="nextTo"/>
        <c:crossAx val="631212992"/>
        <c:crosses val="autoZero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accent5">
                    <a:lumMod val="60000"/>
                    <a:lumOff val="40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12261168090994054"/>
          <c:y val="0.13781641277085135"/>
          <c:w val="0.41198899071377371"/>
          <c:h val="6.742560794358536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bg2">
          <a:lumMod val="90000"/>
        </a:schemeClr>
      </a:solidFill>
      <a:round/>
    </a:ln>
    <a:effectLst/>
  </c:spPr>
  <c:txPr>
    <a:bodyPr/>
    <a:lstStyle/>
    <a:p>
      <a:pPr>
        <a:defRPr>
          <a:latin typeface="Arial" panose="020B0604020202020204" pitchFamily="34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Ш2!$A$8</c:f>
          <c:strCache>
            <c:ptCount val="1"/>
            <c:pt idx="0">
              <c:v>Изменение за год</c:v>
            </c:pt>
          </c:strCache>
        </c:strRef>
      </c:tx>
      <c:layout>
        <c:manualLayout>
          <c:xMode val="edge"/>
          <c:yMode val="edge"/>
          <c:x val="1.4933132117174529E-2"/>
          <c:y val="2.3343349749125882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28743774519351156"/>
          <c:w val="0.89844422376696476"/>
          <c:h val="0.5334230296900961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Ш2!$A$8</c:f>
              <c:strCache>
                <c:ptCount val="1"/>
                <c:pt idx="0">
                  <c:v>Изменение за год</c:v>
                </c:pt>
              </c:strCache>
            </c:strRef>
          </c:tx>
          <c:spPr>
            <a:solidFill>
              <a:srgbClr val="FF0000"/>
            </a:solidFill>
          </c:spPr>
          <c:invertIfNegative val="1"/>
          <c:dLbls>
            <c:numFmt formatCode="[Red]0%;\-0%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rgbClr val="00B050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Ш2!$L$6:$T$6</c:f>
              <c:numCache>
                <c:formatCode>0</c:formatCode>
                <c:ptCount val="9"/>
                <c:pt idx="0">
                  <c:v>2014</c:v>
                </c:pt>
                <c:pt idx="1">
                  <c:v>2015</c:v>
                </c:pt>
                <c:pt idx="2">
                  <c:v>2016</c:v>
                </c:pt>
                <c:pt idx="3">
                  <c:v>2017</c:v>
                </c:pt>
                <c:pt idx="4">
                  <c:v>2018</c:v>
                </c:pt>
                <c:pt idx="5">
                  <c:v>2019</c:v>
                </c:pt>
                <c:pt idx="6">
                  <c:v>2020</c:v>
                </c:pt>
                <c:pt idx="7">
                  <c:v>2021</c:v>
                </c:pt>
                <c:pt idx="8">
                  <c:v>2022</c:v>
                </c:pt>
              </c:numCache>
            </c:numRef>
          </c:cat>
          <c:val>
            <c:numRef>
              <c:f>Ш2!$L$8:$T$8</c:f>
              <c:numCache>
                <c:formatCode>0%</c:formatCode>
                <c:ptCount val="9"/>
                <c:pt idx="0">
                  <c:v>0.61111111111111116</c:v>
                </c:pt>
                <c:pt idx="1">
                  <c:v>-0.14482758620689651</c:v>
                </c:pt>
                <c:pt idx="2">
                  <c:v>-0.29032258064516125</c:v>
                </c:pt>
                <c:pt idx="3">
                  <c:v>0.35227272727272729</c:v>
                </c:pt>
                <c:pt idx="4">
                  <c:v>3.3613445378151363E-2</c:v>
                </c:pt>
                <c:pt idx="5">
                  <c:v>0.17886178861788626</c:v>
                </c:pt>
                <c:pt idx="6">
                  <c:v>-0.43448275862068964</c:v>
                </c:pt>
                <c:pt idx="7">
                  <c:v>0.53658536585365857</c:v>
                </c:pt>
                <c:pt idx="8">
                  <c:v>0.29365079365079372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7431-47B8-BD65-10C0A59163AC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00B050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612780976"/>
        <c:axId val="612779344"/>
      </c:barChart>
      <c:catAx>
        <c:axId val="612780976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low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12779344"/>
        <c:crosses val="autoZero"/>
        <c:auto val="1"/>
        <c:lblAlgn val="ctr"/>
        <c:lblOffset val="100"/>
        <c:noMultiLvlLbl val="0"/>
      </c:catAx>
      <c:valAx>
        <c:axId val="612779344"/>
        <c:scaling>
          <c:orientation val="minMax"/>
          <c:min val="-1.2"/>
        </c:scaling>
        <c:delete val="1"/>
        <c:axPos val="l"/>
        <c:numFmt formatCode="0%" sourceLinked="0"/>
        <c:majorTickMark val="out"/>
        <c:minorTickMark val="none"/>
        <c:tickLblPos val="nextTo"/>
        <c:crossAx val="612780976"/>
        <c:crosses val="autoZero"/>
        <c:crossBetween val="between"/>
      </c:valAx>
    </c:plotArea>
    <c:plotVisOnly val="1"/>
    <c:dispBlanksAs val="gap"/>
    <c:showDLblsOverMax val="0"/>
  </c:chart>
  <c:spPr>
    <a:noFill/>
    <a:ln>
      <a:solidFill>
        <a:sysClr val="window" lastClr="FFFFFF">
          <a:lumMod val="75000"/>
        </a:sys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</c:chartSpace>
</file>

<file path=xl/charts/chart1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8251714071455355"/>
          <c:y val="0.11491541085454206"/>
          <c:w val="0.68898709089935184"/>
          <c:h val="0.7258292112399602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Ш18!$D$7</c:f>
              <c:strCache>
                <c:ptCount val="1"/>
                <c:pt idx="0">
                  <c:v>Факт vs План, руб.</c:v>
                </c:pt>
              </c:strCache>
            </c:strRef>
          </c:tx>
          <c:spPr>
            <a:solidFill>
              <a:srgbClr val="3048F8"/>
            </a:solidFill>
            <a:ln>
              <a:noFill/>
            </a:ln>
            <a:effectLst/>
          </c:spPr>
          <c:invertIfNegative val="1"/>
          <c:dLbls>
            <c:numFmt formatCode="[Blue]#,##0.0;\-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chemeClr val="bg1">
                        <a:lumMod val="50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Ш18!$D$8:$D$17</c:f>
              <c:numCache>
                <c:formatCode>#\ ##0" р."</c:formatCode>
                <c:ptCount val="10"/>
                <c:pt idx="0">
                  <c:v>-300000</c:v>
                </c:pt>
                <c:pt idx="1">
                  <c:v>200000</c:v>
                </c:pt>
                <c:pt idx="2">
                  <c:v>100000</c:v>
                </c:pt>
                <c:pt idx="3">
                  <c:v>300000</c:v>
                </c:pt>
                <c:pt idx="4">
                  <c:v>150000</c:v>
                </c:pt>
                <c:pt idx="5">
                  <c:v>-400000</c:v>
                </c:pt>
                <c:pt idx="6">
                  <c:v>-100000</c:v>
                </c:pt>
                <c:pt idx="7">
                  <c:v>200000</c:v>
                </c:pt>
                <c:pt idx="8">
                  <c:v>50000</c:v>
                </c:pt>
                <c:pt idx="9">
                  <c:v>-100000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6416-4234-8C6C-6EAB60C08A1B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BFBFBF"/>
                  </a:solidFill>
                  <a:ln>
                    <a:noFill/>
                  </a:ln>
                  <a:effectLst/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31181984"/>
        <c:axId val="631196672"/>
      </c:barChart>
      <c:catAx>
        <c:axId val="631181984"/>
        <c:scaling>
          <c:orientation val="maxMin"/>
        </c:scaling>
        <c:delete val="0"/>
        <c:axPos val="l"/>
        <c:majorTickMark val="none"/>
        <c:minorTickMark val="none"/>
        <c:tickLblPos val="none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196672"/>
        <c:crosses val="autoZero"/>
        <c:auto val="1"/>
        <c:lblAlgn val="ctr"/>
        <c:lblOffset val="100"/>
        <c:noMultiLvlLbl val="0"/>
      </c:catAx>
      <c:valAx>
        <c:axId val="631196672"/>
        <c:scaling>
          <c:orientation val="minMax"/>
        </c:scaling>
        <c:delete val="1"/>
        <c:axPos val="t"/>
        <c:numFmt formatCode="#\ ##0&quot; р.&quot;" sourceLinked="1"/>
        <c:majorTickMark val="out"/>
        <c:minorTickMark val="none"/>
        <c:tickLblPos val="nextTo"/>
        <c:crossAx val="631181984"/>
        <c:crosses val="autoZero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402294994622648"/>
          <c:y val="0.12372579051060013"/>
          <c:w val="0.55707886454006372"/>
          <c:h val="0.7307059254173579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Ш18!$E$7</c:f>
              <c:strCache>
                <c:ptCount val="1"/>
                <c:pt idx="0">
                  <c:v>Факт vs План, %</c:v>
                </c:pt>
              </c:strCache>
            </c:strRef>
          </c:tx>
          <c:spPr>
            <a:solidFill>
              <a:srgbClr val="3048F8"/>
            </a:solidFill>
            <a:ln>
              <a:noFill/>
            </a:ln>
            <a:effectLst/>
          </c:spPr>
          <c:invertIfNegative val="1"/>
          <c:dLbls>
            <c:numFmt formatCode="[Blue]0%;\-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chemeClr val="bg1">
                        <a:lumMod val="50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Ш18!$E$8:$E$17</c:f>
              <c:numCache>
                <c:formatCode>0%</c:formatCode>
                <c:ptCount val="10"/>
                <c:pt idx="0">
                  <c:v>-8.108108108108103E-2</c:v>
                </c:pt>
                <c:pt idx="1">
                  <c:v>7.6923076923076872E-2</c:v>
                </c:pt>
                <c:pt idx="2">
                  <c:v>5.0000000000000044E-2</c:v>
                </c:pt>
                <c:pt idx="3">
                  <c:v>0.25</c:v>
                </c:pt>
                <c:pt idx="4">
                  <c:v>0.125</c:v>
                </c:pt>
                <c:pt idx="5">
                  <c:v>-0.23529411764705888</c:v>
                </c:pt>
                <c:pt idx="6">
                  <c:v>-9.0909090909090939E-2</c:v>
                </c:pt>
                <c:pt idx="7">
                  <c:v>0.39999999999999991</c:v>
                </c:pt>
                <c:pt idx="8">
                  <c:v>8.3333333333333259E-2</c:v>
                </c:pt>
                <c:pt idx="9">
                  <c:v>-0.16666666666666663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63D1-487D-ACA7-D1BC9CFAA436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BFBFBF"/>
                  </a:solidFill>
                  <a:ln>
                    <a:noFill/>
                  </a:ln>
                  <a:effectLst/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31195040"/>
        <c:axId val="631183616"/>
      </c:barChart>
      <c:catAx>
        <c:axId val="631195040"/>
        <c:scaling>
          <c:orientation val="maxMin"/>
        </c:scaling>
        <c:delete val="0"/>
        <c:axPos val="l"/>
        <c:majorTickMark val="none"/>
        <c:minorTickMark val="none"/>
        <c:tickLblPos val="none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183616"/>
        <c:crosses val="autoZero"/>
        <c:auto val="1"/>
        <c:lblAlgn val="ctr"/>
        <c:lblOffset val="100"/>
        <c:noMultiLvlLbl val="0"/>
      </c:catAx>
      <c:valAx>
        <c:axId val="631183616"/>
        <c:scaling>
          <c:orientation val="minMax"/>
        </c:scaling>
        <c:delete val="1"/>
        <c:axPos val="t"/>
        <c:numFmt formatCode="0%" sourceLinked="1"/>
        <c:majorTickMark val="out"/>
        <c:minorTickMark val="none"/>
        <c:tickLblPos val="nextTo"/>
        <c:crossAx val="6311950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Ш18!$A$4</c:f>
          <c:strCache>
            <c:ptCount val="1"/>
            <c:pt idx="0">
              <c:v>Название диаграммы (млн руб.)</c:v>
            </c:pt>
          </c:strCache>
        </c:strRef>
      </c:tx>
      <c:layout>
        <c:manualLayout>
          <c:xMode val="edge"/>
          <c:yMode val="edge"/>
          <c:x val="2.6092578226015E-2"/>
          <c:y val="2.959205242020714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3373406157356107"/>
          <c:y val="0.20752909725055962"/>
          <c:w val="0.83782011732629624"/>
          <c:h val="0.66877345405682309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Ш18!$C$7</c:f>
              <c:strCache>
                <c:ptCount val="1"/>
                <c:pt idx="0">
                  <c:v>План 2021</c:v>
                </c:pt>
              </c:strCache>
            </c:strRef>
          </c:tx>
          <c:spPr>
            <a:solidFill>
              <a:srgbClr val="D1E7C3"/>
            </a:solidFill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chemeClr val="accent6">
                        <a:lumMod val="40000"/>
                        <a:lumOff val="60000"/>
                      </a:schemeClr>
                    </a:solidFill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Ш18!$A$8:$A$17</c:f>
              <c:strCache>
                <c:ptCount val="10"/>
                <c:pt idx="0">
                  <c:v>Ряд 1</c:v>
                </c:pt>
                <c:pt idx="1">
                  <c:v>Ряд 2</c:v>
                </c:pt>
                <c:pt idx="2">
                  <c:v>Ряд 3</c:v>
                </c:pt>
                <c:pt idx="3">
                  <c:v>Ряд 4</c:v>
                </c:pt>
                <c:pt idx="4">
                  <c:v>Ряд 5</c:v>
                </c:pt>
                <c:pt idx="5">
                  <c:v>Ряд 6</c:v>
                </c:pt>
                <c:pt idx="6">
                  <c:v>Ряд 7</c:v>
                </c:pt>
                <c:pt idx="7">
                  <c:v>Ряд 8</c:v>
                </c:pt>
                <c:pt idx="8">
                  <c:v>Ряд 9</c:v>
                </c:pt>
                <c:pt idx="9">
                  <c:v>Ряд 10</c:v>
                </c:pt>
              </c:strCache>
            </c:strRef>
          </c:cat>
          <c:val>
            <c:numRef>
              <c:f>Ш18!$C$8:$C$17</c:f>
              <c:numCache>
                <c:formatCode>#\ ##0" р."</c:formatCode>
                <c:ptCount val="10"/>
                <c:pt idx="0">
                  <c:v>3700000</c:v>
                </c:pt>
                <c:pt idx="1">
                  <c:v>2600000</c:v>
                </c:pt>
                <c:pt idx="2">
                  <c:v>2000000</c:v>
                </c:pt>
                <c:pt idx="3">
                  <c:v>1200000</c:v>
                </c:pt>
                <c:pt idx="4">
                  <c:v>1200000</c:v>
                </c:pt>
                <c:pt idx="5">
                  <c:v>1700000</c:v>
                </c:pt>
                <c:pt idx="6">
                  <c:v>1100000</c:v>
                </c:pt>
                <c:pt idx="7">
                  <c:v>500000</c:v>
                </c:pt>
                <c:pt idx="8">
                  <c:v>600000</c:v>
                </c:pt>
                <c:pt idx="9">
                  <c:v>600000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8415-48A4-92F5-3FD1A5722C8B}"/>
            </c:ext>
          </c:extLst>
        </c:ser>
        <c:ser>
          <c:idx val="3"/>
          <c:order val="1"/>
          <c:tx>
            <c:strRef>
              <c:f>Ш18!$B$7</c:f>
              <c:strCache>
                <c:ptCount val="1"/>
                <c:pt idx="0">
                  <c:v>Факт 2021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  <a:prstDash val="sysDot"/>
            </a:ln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chemeClr val="accent6">
                        <a:lumMod val="75000"/>
                      </a:schemeClr>
                    </a:solidFill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Ш18!$A$8:$A$17</c:f>
              <c:strCache>
                <c:ptCount val="10"/>
                <c:pt idx="0">
                  <c:v>Ряд 1</c:v>
                </c:pt>
                <c:pt idx="1">
                  <c:v>Ряд 2</c:v>
                </c:pt>
                <c:pt idx="2">
                  <c:v>Ряд 3</c:v>
                </c:pt>
                <c:pt idx="3">
                  <c:v>Ряд 4</c:v>
                </c:pt>
                <c:pt idx="4">
                  <c:v>Ряд 5</c:v>
                </c:pt>
                <c:pt idx="5">
                  <c:v>Ряд 6</c:v>
                </c:pt>
                <c:pt idx="6">
                  <c:v>Ряд 7</c:v>
                </c:pt>
                <c:pt idx="7">
                  <c:v>Ряд 8</c:v>
                </c:pt>
                <c:pt idx="8">
                  <c:v>Ряд 9</c:v>
                </c:pt>
                <c:pt idx="9">
                  <c:v>Ряд 10</c:v>
                </c:pt>
              </c:strCache>
            </c:strRef>
          </c:cat>
          <c:val>
            <c:numRef>
              <c:f>Ш18!$B$8:$B$17</c:f>
              <c:numCache>
                <c:formatCode>#\ ##0" р."</c:formatCode>
                <c:ptCount val="10"/>
                <c:pt idx="0">
                  <c:v>3400000</c:v>
                </c:pt>
                <c:pt idx="1">
                  <c:v>2800000</c:v>
                </c:pt>
                <c:pt idx="2">
                  <c:v>2100000</c:v>
                </c:pt>
                <c:pt idx="3">
                  <c:v>1500000</c:v>
                </c:pt>
                <c:pt idx="4">
                  <c:v>1350000</c:v>
                </c:pt>
                <c:pt idx="5">
                  <c:v>1300000</c:v>
                </c:pt>
                <c:pt idx="6">
                  <c:v>1000000</c:v>
                </c:pt>
                <c:pt idx="7">
                  <c:v>700000</c:v>
                </c:pt>
                <c:pt idx="8">
                  <c:v>650000</c:v>
                </c:pt>
                <c:pt idx="9">
                  <c:v>500000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8415-48A4-92F5-3FD1A5722C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0"/>
        <c:axId val="631192320"/>
        <c:axId val="631198848"/>
      </c:barChart>
      <c:catAx>
        <c:axId val="631192320"/>
        <c:scaling>
          <c:orientation val="maxMin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Arial" panose="020B0604020202020204" pitchFamily="34" charset="0"/>
              </a:defRPr>
            </a:pPr>
            <a:endParaRPr lang="ru-RU"/>
          </a:p>
        </c:txPr>
        <c:crossAx val="631198848"/>
        <c:crosses val="autoZero"/>
        <c:auto val="1"/>
        <c:lblAlgn val="ctr"/>
        <c:lblOffset val="100"/>
        <c:noMultiLvlLbl val="0"/>
      </c:catAx>
      <c:valAx>
        <c:axId val="631198848"/>
        <c:scaling>
          <c:orientation val="minMax"/>
          <c:max val="8000000"/>
          <c:min val="0"/>
        </c:scaling>
        <c:delete val="1"/>
        <c:axPos val="t"/>
        <c:numFmt formatCode="#,##0.0" sourceLinked="0"/>
        <c:majorTickMark val="out"/>
        <c:minorTickMark val="none"/>
        <c:tickLblPos val="nextTo"/>
        <c:crossAx val="631192320"/>
        <c:crosses val="autoZero"/>
        <c:crossBetween val="between"/>
        <c:dispUnits>
          <c:builtInUnit val="millions"/>
        </c:dispUnits>
      </c:valAx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000" b="0" i="0" u="none" strike="noStrike" kern="1200" cap="all" baseline="0">
                <a:solidFill>
                  <a:schemeClr val="accent6">
                    <a:lumMod val="60000"/>
                    <a:lumOff val="40000"/>
                  </a:schemeClr>
                </a:solidFill>
                <a:latin typeface="+mn-lt"/>
                <a:ea typeface="+mn-ea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000" b="0" i="0" u="none" strike="noStrike" kern="1200" cap="all" baseline="0">
                <a:solidFill>
                  <a:schemeClr val="accent6">
                    <a:lumMod val="75000"/>
                  </a:schemeClr>
                </a:solidFill>
                <a:latin typeface="+mn-lt"/>
                <a:ea typeface="+mn-ea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11776313981082459"/>
          <c:y val="0.13781641277085135"/>
          <c:w val="0.40695904508263064"/>
          <c:h val="6.742560794358536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>
          <a:latin typeface="+mn-lt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1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1442565580941729E-2"/>
          <c:y val="0.11031767580776541"/>
          <c:w val="0.82559915666279415"/>
          <c:h val="0.7508629082746357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Ш18!$D$7</c:f>
              <c:strCache>
                <c:ptCount val="1"/>
                <c:pt idx="0">
                  <c:v>Факт vs План, руб.</c:v>
                </c:pt>
              </c:strCache>
            </c:strRef>
          </c:tx>
          <c:spPr>
            <a:solidFill>
              <a:srgbClr val="36CD88"/>
            </a:solidFill>
            <a:ln>
              <a:noFill/>
            </a:ln>
            <a:effectLst/>
          </c:spPr>
          <c:invertIfNegative val="1"/>
          <c:dLbls>
            <c:numFmt formatCode="#,##0.0;[Black]\-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rgbClr val="2FB73B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Ш18!$D$8:$D$17</c:f>
              <c:numCache>
                <c:formatCode>#\ ##0" р."</c:formatCode>
                <c:ptCount val="10"/>
                <c:pt idx="0">
                  <c:v>-300000</c:v>
                </c:pt>
                <c:pt idx="1">
                  <c:v>200000</c:v>
                </c:pt>
                <c:pt idx="2">
                  <c:v>100000</c:v>
                </c:pt>
                <c:pt idx="3">
                  <c:v>300000</c:v>
                </c:pt>
                <c:pt idx="4">
                  <c:v>150000</c:v>
                </c:pt>
                <c:pt idx="5">
                  <c:v>-400000</c:v>
                </c:pt>
                <c:pt idx="6">
                  <c:v>-100000</c:v>
                </c:pt>
                <c:pt idx="7">
                  <c:v>200000</c:v>
                </c:pt>
                <c:pt idx="8">
                  <c:v>50000</c:v>
                </c:pt>
                <c:pt idx="9">
                  <c:v>-100000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AC5-479A-9E05-829181C623E9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BFBFBF"/>
                  </a:solidFill>
                  <a:ln>
                    <a:noFill/>
                  </a:ln>
                  <a:effectLst/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31184160"/>
        <c:axId val="631204832"/>
      </c:barChart>
      <c:catAx>
        <c:axId val="631184160"/>
        <c:scaling>
          <c:orientation val="maxMin"/>
        </c:scaling>
        <c:delete val="0"/>
        <c:axPos val="l"/>
        <c:majorTickMark val="none"/>
        <c:minorTickMark val="none"/>
        <c:tickLblPos val="none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204832"/>
        <c:crosses val="autoZero"/>
        <c:auto val="1"/>
        <c:lblAlgn val="ctr"/>
        <c:lblOffset val="100"/>
        <c:noMultiLvlLbl val="0"/>
      </c:catAx>
      <c:valAx>
        <c:axId val="631204832"/>
        <c:scaling>
          <c:orientation val="minMax"/>
          <c:max val="800000"/>
          <c:min val="-800000"/>
        </c:scaling>
        <c:delete val="1"/>
        <c:axPos val="t"/>
        <c:numFmt formatCode="#\ ##0&quot; р.&quot;" sourceLinked="1"/>
        <c:majorTickMark val="out"/>
        <c:minorTickMark val="none"/>
        <c:tickLblPos val="nextTo"/>
        <c:crossAx val="631184160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9670499011196421"/>
          <c:y val="0.11619460855735411"/>
          <c:w val="0.63758750168883449"/>
          <c:h val="0.75027885852132936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Ш18!$E$7</c:f>
              <c:strCache>
                <c:ptCount val="1"/>
                <c:pt idx="0">
                  <c:v>Факт vs План, %</c:v>
                </c:pt>
              </c:strCache>
            </c:strRef>
          </c:tx>
          <c:spPr>
            <a:solidFill>
              <a:srgbClr val="36CD88"/>
            </a:solidFill>
            <a:ln>
              <a:noFill/>
            </a:ln>
            <a:effectLst/>
          </c:spPr>
          <c:invertIfNegative val="1"/>
          <c:dLbls>
            <c:numFmt formatCode="0%;[Black]\-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rgbClr val="2FB73B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Ш18!$E$8:$E$17</c:f>
              <c:numCache>
                <c:formatCode>0%</c:formatCode>
                <c:ptCount val="10"/>
                <c:pt idx="0">
                  <c:v>-8.108108108108103E-2</c:v>
                </c:pt>
                <c:pt idx="1">
                  <c:v>7.6923076923076872E-2</c:v>
                </c:pt>
                <c:pt idx="2">
                  <c:v>5.0000000000000044E-2</c:v>
                </c:pt>
                <c:pt idx="3">
                  <c:v>0.25</c:v>
                </c:pt>
                <c:pt idx="4">
                  <c:v>0.125</c:v>
                </c:pt>
                <c:pt idx="5">
                  <c:v>-0.23529411764705888</c:v>
                </c:pt>
                <c:pt idx="6">
                  <c:v>-9.0909090909090939E-2</c:v>
                </c:pt>
                <c:pt idx="7">
                  <c:v>0.39999999999999991</c:v>
                </c:pt>
                <c:pt idx="8">
                  <c:v>8.3333333333333259E-2</c:v>
                </c:pt>
                <c:pt idx="9">
                  <c:v>-0.16666666666666663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6B4F-4F96-9CC5-906E5D391508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BFBFBF"/>
                  </a:solidFill>
                  <a:ln>
                    <a:noFill/>
                  </a:ln>
                  <a:effectLst/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31208096"/>
        <c:axId val="631211360"/>
      </c:barChart>
      <c:catAx>
        <c:axId val="631208096"/>
        <c:scaling>
          <c:orientation val="maxMin"/>
        </c:scaling>
        <c:delete val="0"/>
        <c:axPos val="l"/>
        <c:majorTickMark val="none"/>
        <c:minorTickMark val="none"/>
        <c:tickLblPos val="none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211360"/>
        <c:crosses val="autoZero"/>
        <c:auto val="1"/>
        <c:lblAlgn val="ctr"/>
        <c:lblOffset val="100"/>
        <c:noMultiLvlLbl val="0"/>
      </c:catAx>
      <c:valAx>
        <c:axId val="631211360"/>
        <c:scaling>
          <c:orientation val="minMax"/>
        </c:scaling>
        <c:delete val="1"/>
        <c:axPos val="t"/>
        <c:numFmt formatCode="0%" sourceLinked="1"/>
        <c:majorTickMark val="out"/>
        <c:minorTickMark val="none"/>
        <c:tickLblPos val="nextTo"/>
        <c:crossAx val="6312080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Ш18!$H$4</c:f>
          <c:strCache>
            <c:ptCount val="1"/>
            <c:pt idx="0">
              <c:v>Название диаграммы (млн руб.)</c:v>
            </c:pt>
          </c:strCache>
        </c:strRef>
      </c:tx>
      <c:layout>
        <c:manualLayout>
          <c:xMode val="edge"/>
          <c:yMode val="edge"/>
          <c:x val="4.6741516027452176E-2"/>
          <c:y val="2.401129097871849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539362424476519"/>
          <c:y val="0.17484827015087245"/>
          <c:w val="0.77013096609238341"/>
          <c:h val="0.68785884423483856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Ш18!$I$7</c:f>
              <c:strCache>
                <c:ptCount val="1"/>
                <c:pt idx="0">
                  <c:v>Факт 2021</c:v>
                </c:pt>
              </c:strCache>
            </c:strRef>
          </c:tx>
          <c:spPr>
            <a:solidFill>
              <a:srgbClr val="1E4B74"/>
            </a:solidFill>
            <a:ln>
              <a:noFill/>
            </a:ln>
            <a:effectLst/>
          </c:spPr>
          <c:invertIfNegative val="0"/>
          <c:cat>
            <c:strRef>
              <c:f>Ш18!$H$8:$H$17</c:f>
              <c:strCache>
                <c:ptCount val="10"/>
                <c:pt idx="0">
                  <c:v>Ряд 10</c:v>
                </c:pt>
                <c:pt idx="1">
                  <c:v>Ряд 9</c:v>
                </c:pt>
                <c:pt idx="2">
                  <c:v>Ряд 8</c:v>
                </c:pt>
                <c:pt idx="3">
                  <c:v>Ряд 7</c:v>
                </c:pt>
                <c:pt idx="4">
                  <c:v>Ряд 6</c:v>
                </c:pt>
                <c:pt idx="5">
                  <c:v>Ряд 5</c:v>
                </c:pt>
                <c:pt idx="6">
                  <c:v>Ряд 4</c:v>
                </c:pt>
                <c:pt idx="7">
                  <c:v>Ряд 3</c:v>
                </c:pt>
                <c:pt idx="8">
                  <c:v>Ряд 2</c:v>
                </c:pt>
                <c:pt idx="9">
                  <c:v>Ряд 1</c:v>
                </c:pt>
              </c:strCache>
            </c:strRef>
          </c:cat>
          <c:val>
            <c:numRef>
              <c:f>Ш18!$I$8:$I$17</c:f>
              <c:numCache>
                <c:formatCode>#\ ##0" р."</c:formatCode>
                <c:ptCount val="10"/>
                <c:pt idx="0">
                  <c:v>500000</c:v>
                </c:pt>
                <c:pt idx="1">
                  <c:v>650000</c:v>
                </c:pt>
                <c:pt idx="2">
                  <c:v>700000</c:v>
                </c:pt>
                <c:pt idx="3">
                  <c:v>1000000</c:v>
                </c:pt>
                <c:pt idx="4">
                  <c:v>1300000</c:v>
                </c:pt>
                <c:pt idx="5">
                  <c:v>1350000</c:v>
                </c:pt>
                <c:pt idx="6">
                  <c:v>1500000</c:v>
                </c:pt>
                <c:pt idx="7">
                  <c:v>2100000</c:v>
                </c:pt>
                <c:pt idx="8">
                  <c:v>2800000</c:v>
                </c:pt>
                <c:pt idx="9">
                  <c:v>3400000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E49A-4730-9428-EACE2EA47D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631184704"/>
        <c:axId val="631210816"/>
      </c:barChart>
      <c:barChart>
        <c:barDir val="bar"/>
        <c:grouping val="clustered"/>
        <c:varyColors val="0"/>
        <c:ser>
          <c:idx val="1"/>
          <c:order val="1"/>
          <c:tx>
            <c:strRef>
              <c:f>Ш18!$J$7</c:f>
              <c:strCache>
                <c:ptCount val="1"/>
                <c:pt idx="0">
                  <c:v>План 2021</c:v>
                </c:pt>
              </c:strCache>
            </c:strRef>
          </c:tx>
          <c:spPr>
            <a:solidFill>
              <a:srgbClr val="B9D4ED"/>
            </a:solidFill>
            <a:ln>
              <a:noFill/>
            </a:ln>
            <a:effectLst/>
          </c:spPr>
          <c:invertIfNegative val="0"/>
          <c:cat>
            <c:strRef>
              <c:f>Ш18!$H$8:$H$17</c:f>
              <c:strCache>
                <c:ptCount val="10"/>
                <c:pt idx="0">
                  <c:v>Ряд 10</c:v>
                </c:pt>
                <c:pt idx="1">
                  <c:v>Ряд 9</c:v>
                </c:pt>
                <c:pt idx="2">
                  <c:v>Ряд 8</c:v>
                </c:pt>
                <c:pt idx="3">
                  <c:v>Ряд 7</c:v>
                </c:pt>
                <c:pt idx="4">
                  <c:v>Ряд 6</c:v>
                </c:pt>
                <c:pt idx="5">
                  <c:v>Ряд 5</c:v>
                </c:pt>
                <c:pt idx="6">
                  <c:v>Ряд 4</c:v>
                </c:pt>
                <c:pt idx="7">
                  <c:v>Ряд 3</c:v>
                </c:pt>
                <c:pt idx="8">
                  <c:v>Ряд 2</c:v>
                </c:pt>
                <c:pt idx="9">
                  <c:v>Ряд 1</c:v>
                </c:pt>
              </c:strCache>
            </c:strRef>
          </c:cat>
          <c:val>
            <c:numRef>
              <c:f>Ш18!$J$8:$J$17</c:f>
              <c:numCache>
                <c:formatCode>#\ ##0" р."</c:formatCode>
                <c:ptCount val="10"/>
                <c:pt idx="0">
                  <c:v>600000</c:v>
                </c:pt>
                <c:pt idx="1">
                  <c:v>600000</c:v>
                </c:pt>
                <c:pt idx="2">
                  <c:v>500000</c:v>
                </c:pt>
                <c:pt idx="3">
                  <c:v>1100000</c:v>
                </c:pt>
                <c:pt idx="4">
                  <c:v>1700000</c:v>
                </c:pt>
                <c:pt idx="5">
                  <c:v>1200000</c:v>
                </c:pt>
                <c:pt idx="6">
                  <c:v>1200000</c:v>
                </c:pt>
                <c:pt idx="7">
                  <c:v>2000000</c:v>
                </c:pt>
                <c:pt idx="8">
                  <c:v>2600000</c:v>
                </c:pt>
                <c:pt idx="9">
                  <c:v>3700000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E49A-4730-9428-EACE2EA47D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631207552"/>
        <c:axId val="631209728"/>
      </c:barChart>
      <c:catAx>
        <c:axId val="63118470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210816"/>
        <c:crosses val="autoZero"/>
        <c:auto val="1"/>
        <c:lblAlgn val="ctr"/>
        <c:lblOffset val="100"/>
        <c:noMultiLvlLbl val="0"/>
      </c:catAx>
      <c:valAx>
        <c:axId val="631210816"/>
        <c:scaling>
          <c:orientation val="minMax"/>
        </c:scaling>
        <c:delete val="0"/>
        <c:axPos val="b"/>
        <c:numFmt formatCode="#,##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184704"/>
        <c:crosses val="autoZero"/>
        <c:crossBetween val="between"/>
        <c:majorUnit val="500000"/>
        <c:dispUnits>
          <c:builtInUnit val="millions"/>
        </c:dispUnits>
      </c:valAx>
      <c:valAx>
        <c:axId val="631209728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#\ ##0&quot; р.&quot;" sourceLinked="1"/>
        <c:majorTickMark val="out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207552"/>
        <c:crosses val="max"/>
        <c:crossBetween val="between"/>
        <c:majorUnit val="500000"/>
      </c:valAx>
      <c:catAx>
        <c:axId val="631207552"/>
        <c:scaling>
          <c:orientation val="minMax"/>
        </c:scaling>
        <c:delete val="1"/>
        <c:axPos val="l"/>
        <c:numFmt formatCode="General" sourceLinked="1"/>
        <c:majorTickMark val="out"/>
        <c:minorTickMark val="none"/>
        <c:tickLblPos val="nextTo"/>
        <c:crossAx val="63120972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13101087541940329"/>
          <c:y val="0.1094948667521715"/>
          <c:w val="0.31430753907066927"/>
          <c:h val="6.534102272624633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Ш19!$A$4</c:f>
          <c:strCache>
            <c:ptCount val="1"/>
            <c:pt idx="0">
              <c:v>Динамика продаж по месяцам</c:v>
            </c:pt>
          </c:strCache>
        </c:strRef>
      </c:tx>
      <c:layout>
        <c:manualLayout>
          <c:xMode val="edge"/>
          <c:yMode val="edge"/>
          <c:x val="1.4505312765272371E-2"/>
          <c:y val="4.873316608826869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0024903709525256E-2"/>
          <c:y val="0.30044285004914928"/>
          <c:w val="0.85112074983046571"/>
          <c:h val="0.530387079993379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Ш19!$A$7</c:f>
              <c:strCache>
                <c:ptCount val="1"/>
                <c:pt idx="0">
                  <c:v>Выручка</c:v>
                </c:pt>
              </c:strCache>
            </c:strRef>
          </c:tx>
          <c:spPr>
            <a:solidFill>
              <a:schemeClr val="bg1">
                <a:lumMod val="85000"/>
              </a:schemeClr>
            </a:solidFill>
            <a:ln>
              <a:noFill/>
            </a:ln>
            <a:effectLst/>
          </c:spPr>
          <c:invertIfNegative val="0"/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Ш19!$B$13:$M$13</c:f>
              <c:numCache>
                <c:formatCode>#,##0</c:formatCode>
                <c:ptCount val="12"/>
                <c:pt idx="0">
                  <c:v>2600000</c:v>
                </c:pt>
                <c:pt idx="1">
                  <c:v>3000000</c:v>
                </c:pt>
                <c:pt idx="2">
                  <c:v>3800000</c:v>
                </c:pt>
                <c:pt idx="3">
                  <c:v>3400000</c:v>
                </c:pt>
                <c:pt idx="4">
                  <c:v>0</c:v>
                </c:pt>
                <c:pt idx="5">
                  <c:v>3200000</c:v>
                </c:pt>
                <c:pt idx="6">
                  <c:v>3000000</c:v>
                </c:pt>
                <c:pt idx="7">
                  <c:v>3400000</c:v>
                </c:pt>
                <c:pt idx="8">
                  <c:v>0</c:v>
                </c:pt>
                <c:pt idx="9">
                  <c:v>3000000</c:v>
                </c:pt>
                <c:pt idx="10">
                  <c:v>3400000</c:v>
                </c:pt>
                <c:pt idx="11">
                  <c:v>3600000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4853-453E-ADEA-3696A956146F}"/>
            </c:ext>
          </c:extLst>
        </c:ser>
        <c:ser>
          <c:idx val="2"/>
          <c:order val="2"/>
          <c:tx>
            <c:strRef>
              <c:f>Ш19!$A$11</c:f>
              <c:strCache>
                <c:ptCount val="1"/>
                <c:pt idx="0">
                  <c:v>MIN</c:v>
                </c:pt>
              </c:strCache>
            </c:strRef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dLbls>
            <c:numFmt formatCode="#,##0.0;\-#,##0.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rgbClr val="FF0000"/>
                    </a:solidFill>
                    <a:latin typeface="+mj-lt"/>
                    <a:ea typeface="Roboto Light" charset="0"/>
                    <a:cs typeface="Roboto Light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Ш19!$B$11:$M$11</c:f>
              <c:numCache>
                <c:formatCode>#,##0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2500000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A7DD-4845-9227-310FDD1A79FC}"/>
            </c:ext>
          </c:extLst>
        </c:ser>
        <c:ser>
          <c:idx val="3"/>
          <c:order val="3"/>
          <c:tx>
            <c:strRef>
              <c:f>Ш19!$A$12</c:f>
              <c:strCache>
                <c:ptCount val="1"/>
                <c:pt idx="0">
                  <c:v>MAX</c:v>
                </c:pt>
              </c:strCache>
            </c:strRef>
          </c:tx>
          <c:spPr>
            <a:solidFill>
              <a:srgbClr val="00B050"/>
            </a:solidFill>
            <a:ln>
              <a:noFill/>
            </a:ln>
            <a:effectLst/>
          </c:spPr>
          <c:invertIfNegative val="0"/>
          <c:dLbls>
            <c:numFmt formatCode="#,##0.0;\-#,##0.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rgbClr val="00B050"/>
                    </a:solidFill>
                    <a:latin typeface="+mj-lt"/>
                    <a:ea typeface="Roboto Light" charset="0"/>
                    <a:cs typeface="Roboto Light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Ш19!$B$12:$M$12</c:f>
              <c:numCache>
                <c:formatCode>#,##0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4000000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A7DD-4845-9227-310FDD1A79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5"/>
        <c:overlap val="100"/>
        <c:axId val="631199392"/>
        <c:axId val="631190144"/>
      </c:barChart>
      <c:lineChart>
        <c:grouping val="standard"/>
        <c:varyColors val="0"/>
        <c:ser>
          <c:idx val="1"/>
          <c:order val="1"/>
          <c:tx>
            <c:v>Средний чек (тыс.руб.)</c:v>
          </c:tx>
          <c:spPr>
            <a:ln w="28575" cap="rnd">
              <a:solidFill>
                <a:srgbClr val="36CD88"/>
              </a:solidFill>
              <a:round/>
            </a:ln>
            <a:effectLst/>
          </c:spPr>
          <c:marker>
            <c:symbol val="circle"/>
            <c:size val="9"/>
            <c:spPr>
              <a:solidFill>
                <a:srgbClr val="36CD88"/>
              </a:solidFill>
              <a:ln w="12700">
                <a:solidFill>
                  <a:schemeClr val="bg1"/>
                </a:solidFill>
              </a:ln>
              <a:effectLst/>
            </c:spPr>
          </c:marker>
          <c:dLbls>
            <c:dLbl>
              <c:idx val="4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A7DD-4845-9227-310FDD1A79FC}"/>
                </c:ext>
                <c:ext xmlns:c15="http://schemas.microsoft.com/office/drawing/2012/chart" uri="{CE6537A1-D6FC-4f65-9D91-7224C49458BB}"/>
              </c:extLst>
            </c:dLbl>
            <c:dLbl>
              <c:idx val="8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A7DD-4845-9227-310FDD1A79FC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bg1"/>
                    </a:solidFill>
                    <a:latin typeface="+mj-lt"/>
                    <a:ea typeface="Roboto Light" charset="0"/>
                    <a:cs typeface="Roboto Light" charset="0"/>
                  </a:defRPr>
                </a:pPr>
                <a:endParaRPr lang="ru-RU"/>
              </a:p>
            </c:txPr>
            <c:dLblPos val="b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Ш19!$B$8:$M$8</c:f>
              <c:numCache>
                <c:formatCode>#,##0</c:formatCode>
                <c:ptCount val="12"/>
                <c:pt idx="0">
                  <c:v>90000</c:v>
                </c:pt>
                <c:pt idx="1">
                  <c:v>80000</c:v>
                </c:pt>
                <c:pt idx="2">
                  <c:v>60000</c:v>
                </c:pt>
                <c:pt idx="3">
                  <c:v>80000</c:v>
                </c:pt>
                <c:pt idx="4">
                  <c:v>90000</c:v>
                </c:pt>
                <c:pt idx="5">
                  <c:v>70000</c:v>
                </c:pt>
                <c:pt idx="6">
                  <c:v>90000</c:v>
                </c:pt>
                <c:pt idx="7">
                  <c:v>60000</c:v>
                </c:pt>
                <c:pt idx="8">
                  <c:v>45000</c:v>
                </c:pt>
                <c:pt idx="9">
                  <c:v>90000</c:v>
                </c:pt>
                <c:pt idx="10">
                  <c:v>80000</c:v>
                </c:pt>
                <c:pt idx="11">
                  <c:v>35000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4853-453E-ADEA-3696A95614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31185792"/>
        <c:axId val="631202112"/>
      </c:lineChart>
      <c:dateAx>
        <c:axId val="631199392"/>
        <c:scaling>
          <c:orientation val="minMax"/>
        </c:scaling>
        <c:delete val="0"/>
        <c:axPos val="b"/>
        <c:numFmt formatCode="mmm\-yy" sourceLinked="0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190144"/>
        <c:crosses val="autoZero"/>
        <c:auto val="1"/>
        <c:lblOffset val="100"/>
        <c:baseTimeUnit val="months"/>
      </c:dateAx>
      <c:valAx>
        <c:axId val="631190144"/>
        <c:scaling>
          <c:orientation val="minMax"/>
          <c:max val="40000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#,##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199392"/>
        <c:crosses val="autoZero"/>
        <c:crossBetween val="between"/>
        <c:majorUnit val="500000"/>
        <c:dispUnits>
          <c:builtInUnit val="millions"/>
        </c:dispUnits>
      </c:valAx>
      <c:valAx>
        <c:axId val="631202112"/>
        <c:scaling>
          <c:orientation val="minMax"/>
          <c:max val="170000"/>
          <c:min val="0"/>
        </c:scaling>
        <c:delete val="0"/>
        <c:axPos val="r"/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rgbClr val="36CD88"/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185792"/>
        <c:crosses val="max"/>
        <c:crossBetween val="between"/>
        <c:dispUnits>
          <c:builtInUnit val="thousands"/>
        </c:dispUnits>
      </c:valAx>
      <c:dateAx>
        <c:axId val="631185792"/>
        <c:scaling>
          <c:orientation val="minMax"/>
        </c:scaling>
        <c:delete val="1"/>
        <c:axPos val="b"/>
        <c:numFmt formatCode="[$-419]mmm\.yy;@" sourceLinked="1"/>
        <c:majorTickMark val="out"/>
        <c:minorTickMark val="none"/>
        <c:tickLblPos val="nextTo"/>
        <c:crossAx val="631202112"/>
        <c:crosses val="autoZero"/>
        <c:auto val="1"/>
        <c:lblOffset val="100"/>
        <c:baseTimeUnit val="months"/>
      </c:dateAx>
      <c:spPr>
        <a:noFill/>
        <a:ln>
          <a:noFill/>
        </a:ln>
        <a:effectLst/>
      </c:spPr>
    </c:plotArea>
    <c:legend>
      <c:legendPos val="r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000" b="0" i="0" u="none" strike="noStrike" kern="1200" cap="all" baseline="0">
                <a:solidFill>
                  <a:schemeClr val="bg1">
                    <a:lumMod val="65000"/>
                  </a:schemeClr>
                </a:solidFill>
                <a:latin typeface="+mn-lt"/>
                <a:ea typeface="Roboto" panose="02000000000000000000" pitchFamily="2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1"/>
        <c:delete val="1"/>
      </c:legendEntry>
      <c:legendEntry>
        <c:idx val="2"/>
        <c:delete val="1"/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1000" b="0" i="0" u="none" strike="noStrike" kern="1200" cap="all" baseline="0">
                <a:solidFill>
                  <a:srgbClr val="36CD88"/>
                </a:solidFill>
                <a:latin typeface="+mn-lt"/>
                <a:ea typeface="Roboto" panose="02000000000000000000" pitchFamily="2" charset="0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61969770919909584"/>
          <c:y val="3.5049877799571132E-2"/>
          <c:w val="0.32286354223730285"/>
          <c:h val="0.141394006856242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Roboto" panose="02000000000000000000" pitchFamily="2" charset="0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</c:chart>
  <c:spPr>
    <a:noFill/>
    <a:ln w="9525" cap="flat" cmpd="sng" algn="ctr">
      <a:solidFill>
        <a:schemeClr val="bg1">
          <a:lumMod val="85000"/>
        </a:schemeClr>
      </a:solidFill>
      <a:round/>
    </a:ln>
    <a:effectLst/>
  </c:spPr>
  <c:txPr>
    <a:bodyPr/>
    <a:lstStyle/>
    <a:p>
      <a:pPr>
        <a:defRPr b="0" i="0">
          <a:latin typeface="Roboto Light" charset="0"/>
          <a:ea typeface="Roboto Light" charset="0"/>
          <a:cs typeface="Roboto Light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Ш19!$A$4</c:f>
          <c:strCache>
            <c:ptCount val="1"/>
            <c:pt idx="0">
              <c:v>Динамика продаж по месяцам</c:v>
            </c:pt>
          </c:strCache>
        </c:strRef>
      </c:tx>
      <c:layout>
        <c:manualLayout>
          <c:xMode val="edge"/>
          <c:yMode val="edge"/>
          <c:x val="1.4505312765272371E-2"/>
          <c:y val="4.873316608826869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0024903709525256E-2"/>
          <c:y val="0.36477264257643044"/>
          <c:w val="0.85112074983046571"/>
          <c:h val="0.4660572107532655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Ш19!$A$13</c:f>
              <c:strCache>
                <c:ptCount val="1"/>
                <c:pt idx="0">
                  <c:v>Выручка</c:v>
                </c:pt>
              </c:strCache>
            </c:strRef>
          </c:tx>
          <c:spPr>
            <a:solidFill>
              <a:srgbClr val="99B2DF"/>
            </a:solidFill>
            <a:ln>
              <a:noFill/>
            </a:ln>
            <a:effectLst/>
          </c:spPr>
          <c:invertIfNegative val="0"/>
          <c:dLbls>
            <c:numFmt formatCode="#,##0.0;\-#,##0.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rgbClr val="99B2DF"/>
                    </a:solidFill>
                    <a:latin typeface="+mj-lt"/>
                    <a:ea typeface="Roboto Light" charset="0"/>
                    <a:cs typeface="Roboto Light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Ш19!$B$13:$M$13</c:f>
              <c:numCache>
                <c:formatCode>#,##0</c:formatCode>
                <c:ptCount val="12"/>
                <c:pt idx="0">
                  <c:v>2600000</c:v>
                </c:pt>
                <c:pt idx="1">
                  <c:v>3000000</c:v>
                </c:pt>
                <c:pt idx="2">
                  <c:v>3800000</c:v>
                </c:pt>
                <c:pt idx="3">
                  <c:v>3400000</c:v>
                </c:pt>
                <c:pt idx="4">
                  <c:v>0</c:v>
                </c:pt>
                <c:pt idx="5">
                  <c:v>3200000</c:v>
                </c:pt>
                <c:pt idx="6">
                  <c:v>3000000</c:v>
                </c:pt>
                <c:pt idx="7">
                  <c:v>3400000</c:v>
                </c:pt>
                <c:pt idx="8">
                  <c:v>0</c:v>
                </c:pt>
                <c:pt idx="9">
                  <c:v>3000000</c:v>
                </c:pt>
                <c:pt idx="10">
                  <c:v>3400000</c:v>
                </c:pt>
                <c:pt idx="11">
                  <c:v>3600000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EA5C-44AB-A391-9EAFC6237C19}"/>
            </c:ext>
          </c:extLst>
        </c:ser>
        <c:ser>
          <c:idx val="2"/>
          <c:order val="2"/>
          <c:tx>
            <c:strRef>
              <c:f>Ш19!$A$11</c:f>
              <c:strCache>
                <c:ptCount val="1"/>
                <c:pt idx="0">
                  <c:v>MIN</c:v>
                </c:pt>
              </c:strCache>
            </c:strRef>
          </c:tx>
          <c:spPr>
            <a:solidFill>
              <a:srgbClr val="EBF0F9"/>
            </a:solidFill>
            <a:ln>
              <a:solidFill>
                <a:srgbClr val="6A8ED0"/>
              </a:solidFill>
            </a:ln>
            <a:effectLst/>
          </c:spPr>
          <c:invertIfNegative val="0"/>
          <c:dLbls>
            <c:numFmt formatCode="#,##0.0;\-#,##0.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rgbClr val="99B2DF"/>
                    </a:solidFill>
                    <a:latin typeface="+mj-lt"/>
                    <a:ea typeface="Roboto Light" charset="0"/>
                    <a:cs typeface="Roboto Light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Ш19!$B$11:$M$11</c:f>
              <c:numCache>
                <c:formatCode>#,##0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2500000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40C7-42F8-9FC5-8BC80A5AE62B}"/>
            </c:ext>
          </c:extLst>
        </c:ser>
        <c:ser>
          <c:idx val="3"/>
          <c:order val="3"/>
          <c:tx>
            <c:strRef>
              <c:f>Ш19!$A$12</c:f>
              <c:strCache>
                <c:ptCount val="1"/>
                <c:pt idx="0">
                  <c:v>MAX</c:v>
                </c:pt>
              </c:strCache>
            </c:strRef>
          </c:tx>
          <c:spPr>
            <a:solidFill>
              <a:srgbClr val="6A8ED0"/>
            </a:solidFill>
            <a:ln>
              <a:noFill/>
            </a:ln>
            <a:effectLst/>
          </c:spPr>
          <c:invertIfNegative val="0"/>
          <c:dPt>
            <c:idx val="8"/>
            <c:invertIfNegative val="0"/>
            <c:bubble3D val="0"/>
            <c:spPr>
              <a:solidFill>
                <a:srgbClr val="3A67B8"/>
              </a:solid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40C7-42F8-9FC5-8BC80A5AE62B}"/>
              </c:ext>
            </c:extLst>
          </c:dPt>
          <c:dLbls>
            <c:numFmt formatCode="#,##0.0;\-#,##0.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rgbClr val="0070C0"/>
                    </a:solidFill>
                    <a:latin typeface="+mj-lt"/>
                    <a:ea typeface="Roboto Light" charset="0"/>
                    <a:cs typeface="Roboto Light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Ш19!$B$12:$M$12</c:f>
              <c:numCache>
                <c:formatCode>#,##0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4000000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40C7-42F8-9FC5-8BC80A5AE6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5"/>
        <c:overlap val="100"/>
        <c:axId val="631212448"/>
        <c:axId val="631207008"/>
      </c:barChart>
      <c:lineChart>
        <c:grouping val="standard"/>
        <c:varyColors val="0"/>
        <c:ser>
          <c:idx val="1"/>
          <c:order val="1"/>
          <c:tx>
            <c:v>Средний чек (тыс.руб.)</c:v>
          </c:tx>
          <c:spPr>
            <a:ln w="28575" cap="rnd">
              <a:solidFill>
                <a:srgbClr val="36CD88"/>
              </a:solidFill>
              <a:round/>
            </a:ln>
            <a:effectLst/>
          </c:spPr>
          <c:marker>
            <c:symbol val="circle"/>
            <c:size val="9"/>
            <c:spPr>
              <a:solidFill>
                <a:srgbClr val="36CD88"/>
              </a:solidFill>
              <a:ln w="12700">
                <a:solidFill>
                  <a:schemeClr val="bg1"/>
                </a:solidFill>
              </a:ln>
              <a:effectLst/>
            </c:spPr>
          </c:marker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Ш19!$B$8:$M$8</c:f>
              <c:numCache>
                <c:formatCode>#,##0</c:formatCode>
                <c:ptCount val="12"/>
                <c:pt idx="0">
                  <c:v>90000</c:v>
                </c:pt>
                <c:pt idx="1">
                  <c:v>80000</c:v>
                </c:pt>
                <c:pt idx="2">
                  <c:v>60000</c:v>
                </c:pt>
                <c:pt idx="3">
                  <c:v>80000</c:v>
                </c:pt>
                <c:pt idx="4">
                  <c:v>90000</c:v>
                </c:pt>
                <c:pt idx="5">
                  <c:v>70000</c:v>
                </c:pt>
                <c:pt idx="6">
                  <c:v>90000</c:v>
                </c:pt>
                <c:pt idx="7">
                  <c:v>60000</c:v>
                </c:pt>
                <c:pt idx="8">
                  <c:v>45000</c:v>
                </c:pt>
                <c:pt idx="9">
                  <c:v>90000</c:v>
                </c:pt>
                <c:pt idx="10">
                  <c:v>80000</c:v>
                </c:pt>
                <c:pt idx="11">
                  <c:v>35000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EA5C-44AB-A391-9EAFC6237C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31197216"/>
        <c:axId val="631205376"/>
      </c:lineChart>
      <c:dateAx>
        <c:axId val="631212448"/>
        <c:scaling>
          <c:orientation val="minMax"/>
        </c:scaling>
        <c:delete val="0"/>
        <c:axPos val="b"/>
        <c:numFmt formatCode="mmm\-yy" sourceLinked="0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207008"/>
        <c:crosses val="autoZero"/>
        <c:auto val="1"/>
        <c:lblOffset val="100"/>
        <c:baseTimeUnit val="months"/>
      </c:dateAx>
      <c:valAx>
        <c:axId val="631207008"/>
        <c:scaling>
          <c:orientation val="minMax"/>
          <c:max val="40000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#,##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rgbClr val="99B2DF"/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212448"/>
        <c:crosses val="autoZero"/>
        <c:crossBetween val="between"/>
        <c:majorUnit val="500000"/>
        <c:dispUnits>
          <c:builtInUnit val="millions"/>
        </c:dispUnits>
      </c:valAx>
      <c:valAx>
        <c:axId val="631205376"/>
        <c:scaling>
          <c:orientation val="minMax"/>
          <c:max val="170000"/>
          <c:min val="0"/>
        </c:scaling>
        <c:delete val="0"/>
        <c:axPos val="r"/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rgbClr val="36CD88"/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197216"/>
        <c:crosses val="max"/>
        <c:crossBetween val="between"/>
        <c:dispUnits>
          <c:builtInUnit val="thousands"/>
        </c:dispUnits>
      </c:valAx>
      <c:dateAx>
        <c:axId val="631197216"/>
        <c:scaling>
          <c:orientation val="minMax"/>
        </c:scaling>
        <c:delete val="1"/>
        <c:axPos val="b"/>
        <c:numFmt formatCode="[$-419]mmm\.yy;@" sourceLinked="1"/>
        <c:majorTickMark val="out"/>
        <c:minorTickMark val="none"/>
        <c:tickLblPos val="nextTo"/>
        <c:crossAx val="631205376"/>
        <c:crosses val="autoZero"/>
        <c:auto val="1"/>
        <c:lblOffset val="100"/>
        <c:baseTimeUnit val="months"/>
      </c:dateAx>
      <c:spPr>
        <a:noFill/>
        <a:ln>
          <a:noFill/>
        </a:ln>
        <a:effectLst/>
      </c:spPr>
    </c:plotArea>
    <c:legend>
      <c:legendPos val="t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rgbClr val="8AA7DA"/>
                </a:solidFill>
                <a:latin typeface="+mj-lt"/>
                <a:ea typeface="Roboto Light" charset="0"/>
                <a:cs typeface="Roboto Light" charset="0"/>
              </a:defRPr>
            </a:pPr>
            <a:endParaRPr lang="ru-RU"/>
          </a:p>
        </c:txPr>
      </c:legendEntry>
      <c:legendEntry>
        <c:idx val="1"/>
        <c:delete val="1"/>
      </c:legendEntry>
      <c:legendEntry>
        <c:idx val="2"/>
        <c:delete val="1"/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rgbClr val="2FB73B"/>
                </a:solidFill>
                <a:latin typeface="+mj-lt"/>
                <a:ea typeface="Roboto Light" charset="0"/>
                <a:cs typeface="Roboto Light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2114907117535556"/>
          <c:y val="0.15668880699131588"/>
          <c:w val="0.52725535538463131"/>
          <c:h val="8.83907657551722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Roboto Light" charset="0"/>
              <a:cs typeface="Roboto Light" charset="0"/>
            </a:defRPr>
          </a:pPr>
          <a:endParaRPr lang="ru-RU"/>
        </a:p>
      </c:txPr>
    </c:legend>
    <c:plotVisOnly val="1"/>
    <c:dispBlanksAs val="gap"/>
    <c:showDLblsOverMax val="0"/>
  </c:chart>
  <c:spPr>
    <a:noFill/>
    <a:ln w="9525" cap="flat" cmpd="sng" algn="ctr">
      <a:solidFill>
        <a:schemeClr val="bg1">
          <a:lumMod val="85000"/>
        </a:schemeClr>
      </a:solidFill>
      <a:round/>
    </a:ln>
    <a:effectLst/>
  </c:spPr>
  <c:txPr>
    <a:bodyPr/>
    <a:lstStyle/>
    <a:p>
      <a:pPr>
        <a:defRPr b="0" i="0">
          <a:latin typeface="Roboto Light" charset="0"/>
          <a:ea typeface="Roboto Light" charset="0"/>
          <a:cs typeface="Roboto Light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2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Ш19!$A$4</c:f>
          <c:strCache>
            <c:ptCount val="1"/>
            <c:pt idx="0">
              <c:v>Динамика продаж по месяцам</c:v>
            </c:pt>
          </c:strCache>
        </c:strRef>
      </c:tx>
      <c:layout>
        <c:manualLayout>
          <c:xMode val="edge"/>
          <c:yMode val="edge"/>
          <c:x val="1.4505312765272371E-2"/>
          <c:y val="4.873316608826869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0024903709525256E-2"/>
          <c:y val="0.32331251400100697"/>
          <c:w val="0.85112074983046571"/>
          <c:h val="0.50751714515595769"/>
        </c:manualLayout>
      </c:layout>
      <c:barChart>
        <c:barDir val="col"/>
        <c:grouping val="clustered"/>
        <c:varyColors val="0"/>
        <c:ser>
          <c:idx val="0"/>
          <c:order val="0"/>
          <c:tx>
            <c:v>Выручка (млн. руб.)</c:v>
          </c:tx>
          <c:spPr>
            <a:solidFill>
              <a:schemeClr val="bg1">
                <a:lumMod val="85000"/>
              </a:schemeClr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>
                        <a:lumMod val="65000"/>
                      </a:schemeClr>
                    </a:solidFill>
                    <a:latin typeface="+mj-lt"/>
                    <a:ea typeface="Roboto Light" charset="0"/>
                    <a:cs typeface="Roboto Light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Ш19!$B$7:$M$7</c:f>
              <c:numCache>
                <c:formatCode>#,##0</c:formatCode>
                <c:ptCount val="12"/>
                <c:pt idx="0">
                  <c:v>2600000</c:v>
                </c:pt>
                <c:pt idx="1">
                  <c:v>3000000</c:v>
                </c:pt>
                <c:pt idx="2">
                  <c:v>3800000</c:v>
                </c:pt>
                <c:pt idx="3">
                  <c:v>3400000</c:v>
                </c:pt>
                <c:pt idx="4">
                  <c:v>2500000</c:v>
                </c:pt>
                <c:pt idx="5">
                  <c:v>3200000</c:v>
                </c:pt>
                <c:pt idx="6">
                  <c:v>3000000</c:v>
                </c:pt>
                <c:pt idx="7">
                  <c:v>3400000</c:v>
                </c:pt>
                <c:pt idx="8">
                  <c:v>4000000</c:v>
                </c:pt>
                <c:pt idx="9">
                  <c:v>3000000</c:v>
                </c:pt>
                <c:pt idx="10">
                  <c:v>3400000</c:v>
                </c:pt>
                <c:pt idx="11">
                  <c:v>3600000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66CD-4777-BC46-5CE644AF46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5"/>
        <c:axId val="631205920"/>
        <c:axId val="631202656"/>
      </c:barChart>
      <c:lineChart>
        <c:grouping val="standard"/>
        <c:varyColors val="0"/>
        <c:ser>
          <c:idx val="1"/>
          <c:order val="1"/>
          <c:tx>
            <c:v>Средний чек (тыс.руб.)</c:v>
          </c:tx>
          <c:spPr>
            <a:ln w="28575" cap="rnd">
              <a:solidFill>
                <a:srgbClr val="36CD88"/>
              </a:solidFill>
              <a:round/>
            </a:ln>
            <a:effectLst/>
          </c:spPr>
          <c:marker>
            <c:symbol val="circle"/>
            <c:size val="9"/>
            <c:spPr>
              <a:solidFill>
                <a:srgbClr val="36CD88"/>
              </a:solidFill>
              <a:ln w="12700">
                <a:solidFill>
                  <a:schemeClr val="bg1"/>
                </a:solidFill>
              </a:ln>
              <a:effectLst/>
            </c:spPr>
          </c:marker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2FB795"/>
                    </a:solidFill>
                    <a:latin typeface="+mj-lt"/>
                    <a:ea typeface="Roboto Light" charset="0"/>
                    <a:cs typeface="Roboto Light" charset="0"/>
                  </a:defRPr>
                </a:pPr>
                <a:endParaRPr lang="ru-RU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Ш19!$B$8:$M$8</c:f>
              <c:numCache>
                <c:formatCode>#,##0</c:formatCode>
                <c:ptCount val="12"/>
                <c:pt idx="0">
                  <c:v>90000</c:v>
                </c:pt>
                <c:pt idx="1">
                  <c:v>80000</c:v>
                </c:pt>
                <c:pt idx="2">
                  <c:v>60000</c:v>
                </c:pt>
                <c:pt idx="3">
                  <c:v>80000</c:v>
                </c:pt>
                <c:pt idx="4">
                  <c:v>90000</c:v>
                </c:pt>
                <c:pt idx="5">
                  <c:v>70000</c:v>
                </c:pt>
                <c:pt idx="6">
                  <c:v>90000</c:v>
                </c:pt>
                <c:pt idx="7">
                  <c:v>60000</c:v>
                </c:pt>
                <c:pt idx="8">
                  <c:v>45000</c:v>
                </c:pt>
                <c:pt idx="9">
                  <c:v>90000</c:v>
                </c:pt>
                <c:pt idx="10">
                  <c:v>80000</c:v>
                </c:pt>
                <c:pt idx="11">
                  <c:v>35000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66CD-4777-BC46-5CE644AF46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31203200"/>
        <c:axId val="631187424"/>
      </c:lineChart>
      <c:dateAx>
        <c:axId val="631205920"/>
        <c:scaling>
          <c:orientation val="minMax"/>
        </c:scaling>
        <c:delete val="0"/>
        <c:axPos val="b"/>
        <c:numFmt formatCode="mmm\-yy" sourceLinked="0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202656"/>
        <c:crosses val="autoZero"/>
        <c:auto val="1"/>
        <c:lblOffset val="100"/>
        <c:baseTimeUnit val="months"/>
      </c:dateAx>
      <c:valAx>
        <c:axId val="631202656"/>
        <c:scaling>
          <c:orientation val="minMax"/>
          <c:max val="40000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#,##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205920"/>
        <c:crosses val="autoZero"/>
        <c:crossBetween val="between"/>
        <c:majorUnit val="500000"/>
        <c:dispUnits>
          <c:builtInUnit val="millions"/>
        </c:dispUnits>
      </c:valAx>
      <c:valAx>
        <c:axId val="631187424"/>
        <c:scaling>
          <c:orientation val="minMax"/>
          <c:max val="170000"/>
          <c:min val="0"/>
        </c:scaling>
        <c:delete val="0"/>
        <c:axPos val="r"/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rgbClr val="36CD88"/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203200"/>
        <c:crosses val="max"/>
        <c:crossBetween val="between"/>
        <c:dispUnits>
          <c:builtInUnit val="thousands"/>
        </c:dispUnits>
      </c:valAx>
      <c:dateAx>
        <c:axId val="631203200"/>
        <c:scaling>
          <c:orientation val="minMax"/>
        </c:scaling>
        <c:delete val="1"/>
        <c:axPos val="b"/>
        <c:numFmt formatCode="[$-419]mmm\.yy;@" sourceLinked="1"/>
        <c:majorTickMark val="out"/>
        <c:minorTickMark val="none"/>
        <c:tickLblPos val="nextTo"/>
        <c:crossAx val="631187424"/>
        <c:crosses val="autoZero"/>
        <c:auto val="1"/>
        <c:lblOffset val="100"/>
        <c:baseTimeUnit val="months"/>
      </c:dateAx>
      <c:spPr>
        <a:noFill/>
        <a:ln>
          <a:noFill/>
        </a:ln>
        <a:effectLst/>
      </c:spPr>
    </c:plotArea>
    <c:legend>
      <c:legendPos val="r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000" b="0" i="0" u="none" strike="noStrike" kern="1200" cap="all" baseline="0">
                <a:solidFill>
                  <a:schemeClr val="bg1">
                    <a:lumMod val="65000"/>
                  </a:schemeClr>
                </a:solidFill>
                <a:latin typeface="+mn-lt"/>
                <a:ea typeface="Roboto" panose="02000000000000000000" pitchFamily="2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000" b="0" i="0" u="none" strike="noStrike" kern="1200" cap="all" baseline="0">
                <a:solidFill>
                  <a:srgbClr val="36CD88"/>
                </a:solidFill>
                <a:latin typeface="+mn-lt"/>
                <a:ea typeface="Roboto" panose="02000000000000000000" pitchFamily="2" charset="0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62940762240914949"/>
          <c:y val="4.1880208284562417E-2"/>
          <c:w val="0.33727863139028025"/>
          <c:h val="0.139997285892034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Roboto" panose="02000000000000000000" pitchFamily="2" charset="0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</c:chart>
  <c:spPr>
    <a:noFill/>
    <a:ln w="9525" cap="flat" cmpd="sng" algn="ctr">
      <a:solidFill>
        <a:schemeClr val="bg1">
          <a:lumMod val="85000"/>
        </a:schemeClr>
      </a:solidFill>
      <a:round/>
    </a:ln>
    <a:effectLst/>
  </c:spPr>
  <c:txPr>
    <a:bodyPr/>
    <a:lstStyle/>
    <a:p>
      <a:pPr>
        <a:defRPr b="0" i="0">
          <a:latin typeface="Roboto Light" charset="0"/>
          <a:ea typeface="Roboto Light" charset="0"/>
          <a:cs typeface="Roboto Light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2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Ш19!$A$4</c:f>
          <c:strCache>
            <c:ptCount val="1"/>
            <c:pt idx="0">
              <c:v>Динамика продаж по месяцам</c:v>
            </c:pt>
          </c:strCache>
        </c:strRef>
      </c:tx>
      <c:layout>
        <c:manualLayout>
          <c:xMode val="edge"/>
          <c:yMode val="edge"/>
          <c:x val="1.4505312765272371E-2"/>
          <c:y val="4.873316608826869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0024903709525256E-2"/>
          <c:y val="0.36477264257643044"/>
          <c:w val="0.85112074983046571"/>
          <c:h val="0.46605721075326551"/>
        </c:manualLayout>
      </c:layout>
      <c:barChart>
        <c:barDir val="col"/>
        <c:grouping val="clustered"/>
        <c:varyColors val="0"/>
        <c:ser>
          <c:idx val="0"/>
          <c:order val="0"/>
          <c:tx>
            <c:v>Выручка (млн. руб.)</c:v>
          </c:tx>
          <c:spPr>
            <a:solidFill>
              <a:schemeClr val="bg1">
                <a:lumMod val="85000"/>
              </a:schemeClr>
            </a:solidFill>
            <a:ln>
              <a:noFill/>
            </a:ln>
            <a:effectLst/>
          </c:spPr>
          <c:invertIfNegative val="0"/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Ш19!$B$7:$M$7</c:f>
              <c:numCache>
                <c:formatCode>#,##0</c:formatCode>
                <c:ptCount val="12"/>
                <c:pt idx="0">
                  <c:v>2600000</c:v>
                </c:pt>
                <c:pt idx="1">
                  <c:v>3000000</c:v>
                </c:pt>
                <c:pt idx="2">
                  <c:v>3800000</c:v>
                </c:pt>
                <c:pt idx="3">
                  <c:v>3400000</c:v>
                </c:pt>
                <c:pt idx="4">
                  <c:v>2500000</c:v>
                </c:pt>
                <c:pt idx="5">
                  <c:v>3200000</c:v>
                </c:pt>
                <c:pt idx="6">
                  <c:v>3000000</c:v>
                </c:pt>
                <c:pt idx="7">
                  <c:v>3400000</c:v>
                </c:pt>
                <c:pt idx="8">
                  <c:v>4000000</c:v>
                </c:pt>
                <c:pt idx="9">
                  <c:v>3000000</c:v>
                </c:pt>
                <c:pt idx="10">
                  <c:v>3400000</c:v>
                </c:pt>
                <c:pt idx="11">
                  <c:v>3600000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8418-46A7-96DF-6E5575E27A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5"/>
        <c:axId val="631203744"/>
        <c:axId val="631197760"/>
      </c:barChart>
      <c:lineChart>
        <c:grouping val="standard"/>
        <c:varyColors val="0"/>
        <c:ser>
          <c:idx val="1"/>
          <c:order val="1"/>
          <c:tx>
            <c:v>Средний чек (тыс.руб.)</c:v>
          </c:tx>
          <c:spPr>
            <a:ln w="28575" cap="rnd">
              <a:solidFill>
                <a:srgbClr val="36CD88"/>
              </a:solidFill>
              <a:round/>
            </a:ln>
            <a:effectLst/>
          </c:spPr>
          <c:marker>
            <c:symbol val="circle"/>
            <c:size val="9"/>
            <c:spPr>
              <a:solidFill>
                <a:srgbClr val="36CD88"/>
              </a:solidFill>
              <a:ln w="12700">
                <a:solidFill>
                  <a:schemeClr val="bg1"/>
                </a:solidFill>
              </a:ln>
              <a:effectLst/>
            </c:spPr>
          </c:marker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rgbClr val="2FB795"/>
                    </a:solidFill>
                    <a:latin typeface="+mj-lt"/>
                    <a:ea typeface="Roboto Light" charset="0"/>
                    <a:cs typeface="Roboto Light" charset="0"/>
                  </a:defRPr>
                </a:pPr>
                <a:endParaRPr lang="ru-RU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Ш19!$B$6:$M$6</c:f>
              <c:numCache>
                <c:formatCode>[$-419]mmm\.yy;@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Ш19!$B$8:$M$8</c:f>
              <c:numCache>
                <c:formatCode>#,##0</c:formatCode>
                <c:ptCount val="12"/>
                <c:pt idx="0">
                  <c:v>90000</c:v>
                </c:pt>
                <c:pt idx="1">
                  <c:v>80000</c:v>
                </c:pt>
                <c:pt idx="2">
                  <c:v>60000</c:v>
                </c:pt>
                <c:pt idx="3">
                  <c:v>80000</c:v>
                </c:pt>
                <c:pt idx="4">
                  <c:v>90000</c:v>
                </c:pt>
                <c:pt idx="5">
                  <c:v>70000</c:v>
                </c:pt>
                <c:pt idx="6">
                  <c:v>90000</c:v>
                </c:pt>
                <c:pt idx="7">
                  <c:v>60000</c:v>
                </c:pt>
                <c:pt idx="8">
                  <c:v>45000</c:v>
                </c:pt>
                <c:pt idx="9">
                  <c:v>90000</c:v>
                </c:pt>
                <c:pt idx="10">
                  <c:v>80000</c:v>
                </c:pt>
                <c:pt idx="11">
                  <c:v>35000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8418-46A7-96DF-6E5575E27A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31201568"/>
        <c:axId val="631208640"/>
      </c:lineChart>
      <c:dateAx>
        <c:axId val="631203744"/>
        <c:scaling>
          <c:orientation val="minMax"/>
        </c:scaling>
        <c:delete val="0"/>
        <c:axPos val="b"/>
        <c:numFmt formatCode="mmm\-yy" sourceLinked="0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197760"/>
        <c:crosses val="autoZero"/>
        <c:auto val="1"/>
        <c:lblOffset val="100"/>
        <c:baseTimeUnit val="months"/>
      </c:dateAx>
      <c:valAx>
        <c:axId val="631197760"/>
        <c:scaling>
          <c:orientation val="minMax"/>
          <c:max val="40000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#,##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203744"/>
        <c:crosses val="autoZero"/>
        <c:crossBetween val="between"/>
        <c:majorUnit val="500000"/>
        <c:dispUnits>
          <c:builtInUnit val="millions"/>
        </c:dispUnits>
      </c:valAx>
      <c:valAx>
        <c:axId val="631208640"/>
        <c:scaling>
          <c:orientation val="minMax"/>
          <c:max val="170000"/>
          <c:min val="0"/>
        </c:scaling>
        <c:delete val="0"/>
        <c:axPos val="r"/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rgbClr val="36CD88"/>
                </a:solidFill>
                <a:latin typeface="+mn-lt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631201568"/>
        <c:crosses val="max"/>
        <c:crossBetween val="between"/>
        <c:dispUnits>
          <c:builtInUnit val="thousands"/>
        </c:dispUnits>
      </c:valAx>
      <c:dateAx>
        <c:axId val="631201568"/>
        <c:scaling>
          <c:orientation val="minMax"/>
        </c:scaling>
        <c:delete val="1"/>
        <c:axPos val="b"/>
        <c:numFmt formatCode="[$-419]mmm\.yy;@" sourceLinked="1"/>
        <c:majorTickMark val="out"/>
        <c:minorTickMark val="none"/>
        <c:tickLblPos val="nextTo"/>
        <c:crossAx val="631208640"/>
        <c:crosses val="autoZero"/>
        <c:auto val="1"/>
        <c:lblOffset val="100"/>
        <c:baseTimeUnit val="months"/>
      </c:dateAx>
      <c:spPr>
        <a:noFill/>
        <a:ln>
          <a:noFill/>
        </a:ln>
        <a:effectLst/>
      </c:spPr>
    </c:plotArea>
    <c:legend>
      <c:legendPos val="r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800" b="0" i="0" u="none" strike="noStrike" kern="1200" cap="all" baseline="0">
                <a:solidFill>
                  <a:schemeClr val="bg1">
                    <a:lumMod val="65000"/>
                  </a:schemeClr>
                </a:solidFill>
                <a:latin typeface="+mn-lt"/>
                <a:ea typeface="Roboto" panose="02000000000000000000" pitchFamily="2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800" b="0" i="0" u="none" strike="noStrike" kern="1200" cap="all" baseline="0">
                <a:solidFill>
                  <a:srgbClr val="36CD88"/>
                </a:solidFill>
                <a:latin typeface="+mn-lt"/>
                <a:ea typeface="Roboto" panose="02000000000000000000" pitchFamily="2" charset="0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45553946102286219"/>
          <c:y val="6.470780632775737E-2"/>
          <c:w val="0.52313765231560638"/>
          <c:h val="7.566773738135362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00" b="0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Roboto" panose="02000000000000000000" pitchFamily="2" charset="0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</c:chart>
  <c:spPr>
    <a:noFill/>
    <a:ln w="9525" cap="flat" cmpd="sng" algn="ctr">
      <a:solidFill>
        <a:schemeClr val="bg1">
          <a:lumMod val="85000"/>
        </a:schemeClr>
      </a:solidFill>
      <a:round/>
    </a:ln>
    <a:effectLst/>
  </c:spPr>
  <c:txPr>
    <a:bodyPr/>
    <a:lstStyle/>
    <a:p>
      <a:pPr>
        <a:defRPr b="0" i="0">
          <a:latin typeface="Roboto Light" charset="0"/>
          <a:ea typeface="Roboto Light" charset="0"/>
          <a:cs typeface="Roboto Light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Ш3!$A$4</c:f>
          <c:strCache>
            <c:ptCount val="1"/>
            <c:pt idx="0">
              <c:v>Изменение показателей (ед.измерения)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8696142120862082E-2"/>
          <c:y val="0.21445731925554759"/>
          <c:w val="0.91863269783067159"/>
          <c:h val="0.52020015829557931"/>
        </c:manualLayout>
      </c:layout>
      <c:lineChart>
        <c:grouping val="standard"/>
        <c:varyColors val="0"/>
        <c:ser>
          <c:idx val="1"/>
          <c:order val="0"/>
          <c:tx>
            <c:strRef>
              <c:f>Ш3!$A$9</c:f>
              <c:strCache>
                <c:ptCount val="1"/>
                <c:pt idx="0">
                  <c:v>2021 год</c:v>
                </c:pt>
              </c:strCache>
            </c:strRef>
          </c:tx>
          <c:spPr>
            <a:ln>
              <a:solidFill>
                <a:srgbClr val="4472C4">
                  <a:lumMod val="40000"/>
                  <a:lumOff val="60000"/>
                </a:srgbClr>
              </a:solidFill>
            </a:ln>
          </c:spPr>
          <c:marker>
            <c:symbol val="circle"/>
            <c:size val="7"/>
            <c:spPr>
              <a:solidFill>
                <a:srgbClr val="4472C4">
                  <a:lumMod val="40000"/>
                  <a:lumOff val="60000"/>
                </a:srgbClr>
              </a:solidFill>
              <a:ln w="12700">
                <a:solidFill>
                  <a:sysClr val="window" lastClr="FFFFFF"/>
                </a:solidFill>
              </a:ln>
            </c:spPr>
          </c:marker>
          <c:dLbls>
            <c:dLbl>
              <c:idx val="4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5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A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7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B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8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D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9"/>
              <c:layout>
                <c:manualLayout>
                  <c:x val="-2.5940273537817957E-2"/>
                  <c:y val="-7.771800440408820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F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10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1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11"/>
              <c:layout>
                <c:manualLayout>
                  <c:x val="-2.5940273537818092E-2"/>
                  <c:y val="-7.03215590076183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7-B837-46BA-8AC9-5D7A858BB7A7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rgbClr val="B5C7E7"/>
                    </a:solidFill>
                    <a:latin typeface="+mn-lt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Ш3!$B$9:$M$9</c:f>
              <c:numCache>
                <c:formatCode>0</c:formatCode>
                <c:ptCount val="12"/>
                <c:pt idx="0">
                  <c:v>20</c:v>
                </c:pt>
                <c:pt idx="1">
                  <c:v>19</c:v>
                </c:pt>
                <c:pt idx="2">
                  <c:v>24</c:v>
                </c:pt>
                <c:pt idx="3">
                  <c:v>15</c:v>
                </c:pt>
                <c:pt idx="4">
                  <c:v>15</c:v>
                </c:pt>
                <c:pt idx="5">
                  <c:v>13</c:v>
                </c:pt>
                <c:pt idx="6">
                  <c:v>14</c:v>
                </c:pt>
                <c:pt idx="7">
                  <c:v>18</c:v>
                </c:pt>
                <c:pt idx="8">
                  <c:v>19</c:v>
                </c:pt>
                <c:pt idx="9">
                  <c:v>20</c:v>
                </c:pt>
                <c:pt idx="10">
                  <c:v>16</c:v>
                </c:pt>
                <c:pt idx="11">
                  <c:v>19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B837-46BA-8AC9-5D7A858BB7A7}"/>
            </c:ext>
          </c:extLst>
        </c:ser>
        <c:ser>
          <c:idx val="0"/>
          <c:order val="1"/>
          <c:tx>
            <c:strRef>
              <c:f>Ш3!$A$8</c:f>
              <c:strCache>
                <c:ptCount val="1"/>
                <c:pt idx="0">
                  <c:v>2022 год</c:v>
                </c:pt>
              </c:strCache>
            </c:strRef>
          </c:tx>
          <c:spPr>
            <a:ln>
              <a:solidFill>
                <a:srgbClr val="4472C4">
                  <a:lumMod val="75000"/>
                </a:srgbClr>
              </a:solidFill>
            </a:ln>
          </c:spPr>
          <c:marker>
            <c:symbol val="circle"/>
            <c:size val="7"/>
            <c:spPr>
              <a:solidFill>
                <a:srgbClr val="4472C4">
                  <a:lumMod val="75000"/>
                </a:srgbClr>
              </a:solidFill>
              <a:ln w="12700">
                <a:solidFill>
                  <a:sysClr val="window" lastClr="FFFFFF"/>
                </a:solidFill>
              </a:ln>
            </c:spPr>
          </c:marker>
          <c:dLbls>
            <c:dLbl>
              <c:idx val="4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5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C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9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7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8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8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E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9"/>
              <c:layout>
                <c:manualLayout>
                  <c:x val="-2.5940273537817957E-2"/>
                  <c:y val="6.292511361114848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0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1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2-B837-46BA-8AC9-5D7A858BB7A7}"/>
                </c:ext>
                <c:ext xmlns:c15="http://schemas.microsoft.com/office/drawing/2012/chart" uri="{CE6537A1-D6FC-4f65-9D91-7224C49458BB}"/>
              </c:extLst>
            </c:dLbl>
            <c:dLbl>
              <c:idx val="11"/>
              <c:layout>
                <c:manualLayout>
                  <c:x val="-2.9630212874634302E-2"/>
                  <c:y val="7.032155900761827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B837-46BA-8AC9-5D7A858BB7A7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accent1">
                        <a:lumMod val="75000"/>
                      </a:schemeClr>
                    </a:solidFill>
                    <a:latin typeface="+mn-lt"/>
                  </a:defRPr>
                </a:pPr>
                <a:endParaRPr lang="ru-RU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Ш3!$B$8:$M$8</c:f>
              <c:numCache>
                <c:formatCode>0</c:formatCode>
                <c:ptCount val="12"/>
                <c:pt idx="0">
                  <c:v>14</c:v>
                </c:pt>
                <c:pt idx="1">
                  <c:v>15</c:v>
                </c:pt>
                <c:pt idx="2">
                  <c:v>23</c:v>
                </c:pt>
                <c:pt idx="3">
                  <c:v>10</c:v>
                </c:pt>
                <c:pt idx="4">
                  <c:v>23</c:v>
                </c:pt>
                <c:pt idx="5">
                  <c:v>16</c:v>
                </c:pt>
                <c:pt idx="6">
                  <c:v>17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B837-46BA-8AC9-5D7A858BB7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2788048"/>
        <c:axId val="612786960"/>
      </c:lineChart>
      <c:catAx>
        <c:axId val="612788048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>
                  <a:lumMod val="95000"/>
                </a:sysClr>
              </a:solidFill>
            </a:ln>
          </c:spPr>
        </c:majorGridlines>
        <c:numFmt formatCode="General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12786960"/>
        <c:crosses val="autoZero"/>
        <c:auto val="1"/>
        <c:lblAlgn val="ctr"/>
        <c:lblOffset val="100"/>
        <c:noMultiLvlLbl val="1"/>
      </c:catAx>
      <c:valAx>
        <c:axId val="612786960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612788048"/>
        <c:crosses val="autoZero"/>
        <c:crossBetween val="between"/>
      </c:valAx>
    </c:plotArea>
    <c:legend>
      <c:legendPos val="t"/>
      <c:legendEntry>
        <c:idx val="0"/>
        <c:txPr>
          <a:bodyPr/>
          <a:lstStyle/>
          <a:p>
            <a:pPr>
              <a:defRPr sz="1000" b="0">
                <a:solidFill>
                  <a:srgbClr val="B5C7E7"/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sz="1000" b="0">
                <a:solidFill>
                  <a:schemeClr val="accent1">
                    <a:lumMod val="75000"/>
                  </a:schemeClr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64364726952872475"/>
          <c:y val="3.361742424242424E-2"/>
          <c:w val="0.32759084791386273"/>
          <c:h val="8.5619855046528276E-2"/>
        </c:manualLayout>
      </c:layout>
      <c:overlay val="0"/>
      <c:txPr>
        <a:bodyPr/>
        <a:lstStyle/>
        <a:p>
          <a:pPr>
            <a:defRPr sz="1000" b="0"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3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cap="small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Roboto Light" panose="02000000000000000000" pitchFamily="2" charset="0"/>
                <a:cs typeface="+mn-cs"/>
              </a:defRPr>
            </a:pPr>
            <a:r>
              <a:rPr lang="ru-RU" b="0" cap="small" baseline="0">
                <a:solidFill>
                  <a:schemeClr val="tx1">
                    <a:lumMod val="65000"/>
                    <a:lumOff val="35000"/>
                  </a:schemeClr>
                </a:solidFill>
              </a:rPr>
              <a:t>Продажи по менеджерам (млн руб.)</a:t>
            </a:r>
            <a:endParaRPr lang="en-US" b="0" cap="small" baseline="0">
              <a:solidFill>
                <a:schemeClr val="tx1">
                  <a:lumMod val="65000"/>
                  <a:lumOff val="35000"/>
                </a:schemeClr>
              </a:solidFill>
            </a:endParaRPr>
          </a:p>
        </c:rich>
      </c:tx>
      <c:layout>
        <c:manualLayout>
          <c:xMode val="edge"/>
          <c:yMode val="edge"/>
          <c:x val="7.4273425389205533E-2"/>
          <c:y val="2.05338138702811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Roboto Light" panose="02000000000000000000" pitchFamily="2" charset="0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617814927754768"/>
          <c:y val="0.18104934644363485"/>
          <c:w val="0.71128244920536643"/>
          <c:h val="0.7868857186341026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Ш20!$C$8</c:f>
              <c:strCache>
                <c:ptCount val="1"/>
                <c:pt idx="0">
                  <c:v>Факт</c:v>
                </c:pt>
              </c:strCache>
            </c:strRef>
          </c:tx>
          <c:spPr>
            <a:solidFill>
              <a:srgbClr val="36CD88"/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Ш20!$B$9:$B$22</c:f>
              <c:strCache>
                <c:ptCount val="14"/>
                <c:pt idx="0">
                  <c:v>Сидоров</c:v>
                </c:pt>
                <c:pt idx="1">
                  <c:v>Волков</c:v>
                </c:pt>
                <c:pt idx="2">
                  <c:v>Морозов</c:v>
                </c:pt>
                <c:pt idx="5">
                  <c:v>Петров</c:v>
                </c:pt>
                <c:pt idx="6">
                  <c:v>Смирнов</c:v>
                </c:pt>
                <c:pt idx="7">
                  <c:v>Козлов</c:v>
                </c:pt>
                <c:pt idx="10">
                  <c:v>Иванов</c:v>
                </c:pt>
                <c:pt idx="11">
                  <c:v>Попов</c:v>
                </c:pt>
                <c:pt idx="12">
                  <c:v>Зайцев</c:v>
                </c:pt>
                <c:pt idx="13">
                  <c:v>Соколов</c:v>
                </c:pt>
              </c:strCache>
            </c:strRef>
          </c:cat>
          <c:val>
            <c:numRef>
              <c:f>Ш20!$C$9:$C$22</c:f>
              <c:numCache>
                <c:formatCode>#\ ##0" р."</c:formatCode>
                <c:ptCount val="14"/>
                <c:pt idx="0">
                  <c:v>2100000</c:v>
                </c:pt>
                <c:pt idx="1">
                  <c:v>700000</c:v>
                </c:pt>
                <c:pt idx="2">
                  <c:v>500000</c:v>
                </c:pt>
                <c:pt idx="5">
                  <c:v>2800000</c:v>
                </c:pt>
                <c:pt idx="6">
                  <c:v>1300000</c:v>
                </c:pt>
                <c:pt idx="7">
                  <c:v>650000</c:v>
                </c:pt>
                <c:pt idx="10">
                  <c:v>3400000</c:v>
                </c:pt>
                <c:pt idx="11">
                  <c:v>1500000</c:v>
                </c:pt>
                <c:pt idx="12">
                  <c:v>1350000</c:v>
                </c:pt>
                <c:pt idx="13">
                  <c:v>1000000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ECCF-4E12-A442-C229C18556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axId val="631201024"/>
        <c:axId val="631189056"/>
      </c:barChart>
      <c:catAx>
        <c:axId val="63120102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Roboto Light" panose="02000000000000000000" pitchFamily="2" charset="0"/>
                <a:cs typeface="+mn-cs"/>
              </a:defRPr>
            </a:pPr>
            <a:endParaRPr lang="ru-RU"/>
          </a:p>
        </c:txPr>
        <c:crossAx val="631189056"/>
        <c:crosses val="autoZero"/>
        <c:auto val="1"/>
        <c:lblAlgn val="ctr"/>
        <c:lblOffset val="100"/>
        <c:noMultiLvlLbl val="0"/>
      </c:catAx>
      <c:valAx>
        <c:axId val="631189056"/>
        <c:scaling>
          <c:orientation val="minMax"/>
        </c:scaling>
        <c:delete val="1"/>
        <c:axPos val="t"/>
        <c:numFmt formatCode="#\ ##0" sourceLinked="0"/>
        <c:majorTickMark val="none"/>
        <c:minorTickMark val="none"/>
        <c:tickLblPos val="nextTo"/>
        <c:crossAx val="631201024"/>
        <c:crosses val="autoZero"/>
        <c:crossBetween val="between"/>
        <c:minorUnit val="500000"/>
        <c:dispUnits>
          <c:builtInUnit val="millions"/>
          <c:dispUnitsLbl>
            <c:layout>
              <c:manualLayout>
                <c:xMode val="edge"/>
                <c:yMode val="edge"/>
                <c:x val="0.2650621790346257"/>
                <c:y val="0.10532970749790296"/>
              </c:manualLayout>
            </c:layout>
            <c:tx>
              <c:rich>
                <a:bodyPr rot="0" spcFirstLastPara="1" vertOverflow="ellipsis" vert="horz" wrap="square" anchor="ctr" anchorCtr="1"/>
                <a:lstStyle/>
                <a:p>
                  <a:pPr>
                    <a:defRPr sz="10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Roboto Light" panose="02000000000000000000" pitchFamily="2" charset="0"/>
                      <a:cs typeface="+mn-cs"/>
                    </a:defRPr>
                  </a:pPr>
                  <a:r>
                    <a:rPr lang="ru-RU"/>
                    <a:t>Факт (млн. руб.)</a:t>
                  </a:r>
                </a:p>
              </c:rich>
            </c:tx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0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>
              <a:lumMod val="65000"/>
              <a:lumOff val="35000"/>
            </a:schemeClr>
          </a:solidFill>
          <a:latin typeface="+mn-lt"/>
          <a:ea typeface="Roboto Light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3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small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cap="small" baseline="0"/>
              <a:t>Изменение цены на продукты (%) </a:t>
            </a:r>
          </a:p>
        </c:rich>
      </c:tx>
      <c:layout>
        <c:manualLayout>
          <c:xMode val="edge"/>
          <c:yMode val="edge"/>
          <c:x val="2.59368428028782E-2"/>
          <c:y val="1.774936223464278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0730917611112781"/>
          <c:y val="0.17667753118313675"/>
          <c:w val="0.74524378841931649"/>
          <c:h val="0.78056331446916272"/>
        </c:manualLayout>
      </c:layout>
      <c:barChart>
        <c:barDir val="bar"/>
        <c:grouping val="clustered"/>
        <c:varyColors val="0"/>
        <c:ser>
          <c:idx val="0"/>
          <c:order val="0"/>
          <c:spPr>
            <a:solidFill>
              <a:srgbClr val="00CC99"/>
            </a:solidFill>
            <a:ln>
              <a:noFill/>
            </a:ln>
            <a:effectLst/>
          </c:spPr>
          <c:invertIfNegative val="1"/>
          <c:dLbls>
            <c:numFmt formatCode="#\ ##0;\-#\ ##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Ш20!$B$36:$B$51</c:f>
              <c:strCache>
                <c:ptCount val="16"/>
                <c:pt idx="0">
                  <c:v>Капуста</c:v>
                </c:pt>
                <c:pt idx="1">
                  <c:v>Свекла</c:v>
                </c:pt>
                <c:pt idx="2">
                  <c:v>Лук</c:v>
                </c:pt>
                <c:pt idx="3">
                  <c:v>Морковь</c:v>
                </c:pt>
                <c:pt idx="6">
                  <c:v>Авокадо</c:v>
                </c:pt>
                <c:pt idx="7">
                  <c:v>Бананы</c:v>
                </c:pt>
                <c:pt idx="8">
                  <c:v>Груши</c:v>
                </c:pt>
                <c:pt idx="9">
                  <c:v>Яблоки</c:v>
                </c:pt>
                <c:pt idx="12">
                  <c:v>Чернослив</c:v>
                </c:pt>
                <c:pt idx="13">
                  <c:v>Инжир</c:v>
                </c:pt>
                <c:pt idx="14">
                  <c:v>Фисташки</c:v>
                </c:pt>
                <c:pt idx="15">
                  <c:v>Фундук</c:v>
                </c:pt>
              </c:strCache>
            </c:strRef>
          </c:cat>
          <c:val>
            <c:numRef>
              <c:f>Ш20!$C$36:$C$51</c:f>
              <c:numCache>
                <c:formatCode>General</c:formatCode>
                <c:ptCount val="16"/>
                <c:pt idx="0">
                  <c:v>17</c:v>
                </c:pt>
                <c:pt idx="1">
                  <c:v>15</c:v>
                </c:pt>
                <c:pt idx="2">
                  <c:v>-9</c:v>
                </c:pt>
                <c:pt idx="3">
                  <c:v>-20</c:v>
                </c:pt>
                <c:pt idx="6">
                  <c:v>36</c:v>
                </c:pt>
                <c:pt idx="7">
                  <c:v>13</c:v>
                </c:pt>
                <c:pt idx="8">
                  <c:v>-8</c:v>
                </c:pt>
                <c:pt idx="9">
                  <c:v>-17</c:v>
                </c:pt>
                <c:pt idx="12">
                  <c:v>44</c:v>
                </c:pt>
                <c:pt idx="13">
                  <c:v>11</c:v>
                </c:pt>
                <c:pt idx="14">
                  <c:v>-18</c:v>
                </c:pt>
                <c:pt idx="15">
                  <c:v>-29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DAC6-4038-AF02-749938FB2ED1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5050"/>
                  </a:solidFill>
                  <a:ln>
                    <a:noFill/>
                  </a:ln>
                  <a:effectLst/>
                </c14:spPr>
              </c14:invertSolidFillFmt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5"/>
        <c:axId val="631204288"/>
        <c:axId val="631196128"/>
      </c:barChart>
      <c:catAx>
        <c:axId val="63120428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196128"/>
        <c:crosses val="autoZero"/>
        <c:auto val="1"/>
        <c:lblAlgn val="ctr"/>
        <c:lblOffset val="100"/>
        <c:noMultiLvlLbl val="0"/>
      </c:catAx>
      <c:valAx>
        <c:axId val="631196128"/>
        <c:scaling>
          <c:orientation val="minMax"/>
        </c:scaling>
        <c:delete val="1"/>
        <c:axPos val="t"/>
        <c:numFmt formatCode="General" sourceLinked="1"/>
        <c:majorTickMark val="none"/>
        <c:minorTickMark val="none"/>
        <c:tickLblPos val="nextTo"/>
        <c:crossAx val="631204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3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800"/>
              <a:t>Продажи по городам 2021 (млн</a:t>
            </a:r>
            <a:r>
              <a:rPr lang="ru-RU" sz="1800" baseline="0"/>
              <a:t> руб.)</a:t>
            </a:r>
            <a:endParaRPr lang="ru-RU" sz="1800"/>
          </a:p>
        </c:rich>
      </c:tx>
      <c:layout>
        <c:manualLayout>
          <c:xMode val="edge"/>
          <c:yMode val="edge"/>
          <c:x val="5.6782265633550093E-2"/>
          <c:y val="2.803003433314598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5.3764165815021796E-2"/>
          <c:y val="0.20345679653879142"/>
          <c:w val="0.88563347483338439"/>
          <c:h val="0.60598407100860341"/>
        </c:manualLayout>
      </c:layout>
      <c:barChart>
        <c:barDir val="col"/>
        <c:grouping val="clustered"/>
        <c:varyColors val="0"/>
        <c:ser>
          <c:idx val="4"/>
          <c:order val="4"/>
          <c:tx>
            <c:strRef>
              <c:f>Ш21!$A$11</c:f>
              <c:strCache>
                <c:ptCount val="1"/>
                <c:pt idx="0">
                  <c:v>Total за год</c:v>
                </c:pt>
              </c:strCache>
            </c:strRef>
          </c:tx>
          <c:spPr>
            <a:gradFill flip="none" rotWithShape="1">
              <a:gsLst>
                <a:gs pos="0">
                  <a:srgbClr val="D7D7D7"/>
                </a:gs>
                <a:gs pos="7000">
                  <a:schemeClr val="bg1">
                    <a:lumMod val="85000"/>
                  </a:schemeClr>
                </a:gs>
                <a:gs pos="100000">
                  <a:schemeClr val="bg1"/>
                </a:gs>
              </a:gsLst>
              <a:lin ang="5400000" scaled="1"/>
              <a:tileRect/>
            </a:gra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Ш21!$B$6:$E$6</c:f>
              <c:strCache>
                <c:ptCount val="4"/>
                <c:pt idx="0">
                  <c:v>Москва</c:v>
                </c:pt>
                <c:pt idx="1">
                  <c:v>С-Пб</c:v>
                </c:pt>
                <c:pt idx="2">
                  <c:v>Казань</c:v>
                </c:pt>
                <c:pt idx="3">
                  <c:v>Самара</c:v>
                </c:pt>
              </c:strCache>
            </c:strRef>
          </c:cat>
          <c:val>
            <c:numRef>
              <c:f>Ш21!$B$11:$E$11</c:f>
              <c:numCache>
                <c:formatCode>#\ ##0" р."</c:formatCode>
                <c:ptCount val="4"/>
                <c:pt idx="0">
                  <c:v>29521570</c:v>
                </c:pt>
                <c:pt idx="1">
                  <c:v>22504890</c:v>
                </c:pt>
                <c:pt idx="2">
                  <c:v>18004993</c:v>
                </c:pt>
                <c:pt idx="3">
                  <c:v>17035858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FE51-495F-9E1B-47FC1C0DFC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"/>
        <c:axId val="631183072"/>
        <c:axId val="631209184"/>
      </c:barChart>
      <c:barChart>
        <c:barDir val="col"/>
        <c:grouping val="clustered"/>
        <c:varyColors val="0"/>
        <c:ser>
          <c:idx val="0"/>
          <c:order val="0"/>
          <c:tx>
            <c:strRef>
              <c:f>Ш21!$A$7</c:f>
              <c:strCache>
                <c:ptCount val="1"/>
                <c:pt idx="0">
                  <c:v>I кв.</c:v>
                </c:pt>
              </c:strCache>
            </c:strRef>
          </c:tx>
          <c:spPr>
            <a:solidFill>
              <a:schemeClr val="tx2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Ш21!$B$6:$E$6</c:f>
              <c:strCache>
                <c:ptCount val="4"/>
                <c:pt idx="0">
                  <c:v>Москва</c:v>
                </c:pt>
                <c:pt idx="1">
                  <c:v>С-Пб</c:v>
                </c:pt>
                <c:pt idx="2">
                  <c:v>Казань</c:v>
                </c:pt>
                <c:pt idx="3">
                  <c:v>Самара</c:v>
                </c:pt>
              </c:strCache>
            </c:strRef>
          </c:cat>
          <c:val>
            <c:numRef>
              <c:f>Ш21!$B$7:$E$7</c:f>
              <c:numCache>
                <c:formatCode>#\ ##0" р."</c:formatCode>
                <c:ptCount val="4"/>
                <c:pt idx="0">
                  <c:v>8234047</c:v>
                </c:pt>
                <c:pt idx="1">
                  <c:v>6747543</c:v>
                </c:pt>
                <c:pt idx="2">
                  <c:v>6157900</c:v>
                </c:pt>
                <c:pt idx="3">
                  <c:v>4848657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FE51-495F-9E1B-47FC1C0DFC0C}"/>
            </c:ext>
          </c:extLst>
        </c:ser>
        <c:ser>
          <c:idx val="1"/>
          <c:order val="1"/>
          <c:tx>
            <c:strRef>
              <c:f>Ш21!$A$8</c:f>
              <c:strCache>
                <c:ptCount val="1"/>
                <c:pt idx="0">
                  <c:v>II кв.</c:v>
                </c:pt>
              </c:strCache>
            </c:strRef>
          </c:tx>
          <c:spPr>
            <a:solidFill>
              <a:schemeClr val="tx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Ш21!$B$6:$E$6</c:f>
              <c:strCache>
                <c:ptCount val="4"/>
                <c:pt idx="0">
                  <c:v>Москва</c:v>
                </c:pt>
                <c:pt idx="1">
                  <c:v>С-Пб</c:v>
                </c:pt>
                <c:pt idx="2">
                  <c:v>Казань</c:v>
                </c:pt>
                <c:pt idx="3">
                  <c:v>Самара</c:v>
                </c:pt>
              </c:strCache>
            </c:strRef>
          </c:cat>
          <c:val>
            <c:numRef>
              <c:f>Ш21!$B$8:$E$8</c:f>
              <c:numCache>
                <c:formatCode>#\ ##0" р."</c:formatCode>
                <c:ptCount val="4"/>
                <c:pt idx="0">
                  <c:v>8547514</c:v>
                </c:pt>
                <c:pt idx="1">
                  <c:v>4740971</c:v>
                </c:pt>
                <c:pt idx="2">
                  <c:v>3364638</c:v>
                </c:pt>
                <c:pt idx="3">
                  <c:v>3231707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FE51-495F-9E1B-47FC1C0DFC0C}"/>
            </c:ext>
          </c:extLst>
        </c:ser>
        <c:ser>
          <c:idx val="2"/>
          <c:order val="2"/>
          <c:tx>
            <c:strRef>
              <c:f>Ш21!$A$9</c:f>
              <c:strCache>
                <c:ptCount val="1"/>
                <c:pt idx="0">
                  <c:v>III кв.</c:v>
                </c:pt>
              </c:strCache>
            </c:strRef>
          </c:tx>
          <c:spPr>
            <a:solidFill>
              <a:srgbClr val="556A85"/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Ш21!$B$6:$E$6</c:f>
              <c:strCache>
                <c:ptCount val="4"/>
                <c:pt idx="0">
                  <c:v>Москва</c:v>
                </c:pt>
                <c:pt idx="1">
                  <c:v>С-Пб</c:v>
                </c:pt>
                <c:pt idx="2">
                  <c:v>Казань</c:v>
                </c:pt>
                <c:pt idx="3">
                  <c:v>Самара</c:v>
                </c:pt>
              </c:strCache>
            </c:strRef>
          </c:cat>
          <c:val>
            <c:numRef>
              <c:f>Ш21!$B$9:$E$9</c:f>
              <c:numCache>
                <c:formatCode>#\ ##0" р."</c:formatCode>
                <c:ptCount val="4"/>
                <c:pt idx="0">
                  <c:v>6079643</c:v>
                </c:pt>
                <c:pt idx="1">
                  <c:v>6709049</c:v>
                </c:pt>
                <c:pt idx="2">
                  <c:v>5913353</c:v>
                </c:pt>
                <c:pt idx="3">
                  <c:v>3702004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FE51-495F-9E1B-47FC1C0DFC0C}"/>
            </c:ext>
          </c:extLst>
        </c:ser>
        <c:ser>
          <c:idx val="3"/>
          <c:order val="3"/>
          <c:tx>
            <c:strRef>
              <c:f>Ш21!$A$10</c:f>
              <c:strCache>
                <c:ptCount val="1"/>
                <c:pt idx="0">
                  <c:v>IV кв.</c:v>
                </c:pt>
              </c:strCache>
            </c:strRef>
          </c:tx>
          <c:spPr>
            <a:solidFill>
              <a:schemeClr val="tx2"/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Ш21!$B$6:$E$6</c:f>
              <c:strCache>
                <c:ptCount val="4"/>
                <c:pt idx="0">
                  <c:v>Москва</c:v>
                </c:pt>
                <c:pt idx="1">
                  <c:v>С-Пб</c:v>
                </c:pt>
                <c:pt idx="2">
                  <c:v>Казань</c:v>
                </c:pt>
                <c:pt idx="3">
                  <c:v>Самара</c:v>
                </c:pt>
              </c:strCache>
            </c:strRef>
          </c:cat>
          <c:val>
            <c:numRef>
              <c:f>Ш21!$B$10:$E$10</c:f>
              <c:numCache>
                <c:formatCode>#\ ##0" р."</c:formatCode>
                <c:ptCount val="4"/>
                <c:pt idx="0">
                  <c:v>6660366</c:v>
                </c:pt>
                <c:pt idx="1">
                  <c:v>4307327</c:v>
                </c:pt>
                <c:pt idx="2">
                  <c:v>2569102</c:v>
                </c:pt>
                <c:pt idx="3">
                  <c:v>5253490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FE51-495F-9E1B-47FC1C0DFC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49"/>
        <c:overlap val="-19"/>
        <c:axId val="631210272"/>
        <c:axId val="631186336"/>
      </c:barChart>
      <c:catAx>
        <c:axId val="6311830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209184"/>
        <c:crosses val="autoZero"/>
        <c:auto val="1"/>
        <c:lblAlgn val="ctr"/>
        <c:lblOffset val="100"/>
        <c:noMultiLvlLbl val="0"/>
      </c:catAx>
      <c:valAx>
        <c:axId val="631209184"/>
        <c:scaling>
          <c:orientation val="minMax"/>
        </c:scaling>
        <c:delete val="1"/>
        <c:axPos val="l"/>
        <c:numFmt formatCode="#,##0.0" sourceLinked="0"/>
        <c:majorTickMark val="out"/>
        <c:minorTickMark val="none"/>
        <c:tickLblPos val="nextTo"/>
        <c:crossAx val="631183072"/>
        <c:crosses val="autoZero"/>
        <c:crossBetween val="between"/>
        <c:dispUnits>
          <c:builtInUnit val="millions"/>
        </c:dispUnits>
      </c:valAx>
      <c:valAx>
        <c:axId val="631186336"/>
        <c:scaling>
          <c:orientation val="minMax"/>
          <c:max val="35000000"/>
        </c:scaling>
        <c:delete val="1"/>
        <c:axPos val="r"/>
        <c:numFmt formatCode="#\ ##0&quot; р.&quot;" sourceLinked="1"/>
        <c:majorTickMark val="out"/>
        <c:minorTickMark val="none"/>
        <c:tickLblPos val="nextTo"/>
        <c:crossAx val="631210272"/>
        <c:crosses val="max"/>
        <c:crossBetween val="between"/>
        <c:dispUnits>
          <c:builtInUnit val="millions"/>
        </c:dispUnits>
      </c:valAx>
      <c:catAx>
        <c:axId val="631210272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3118633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tx2">
                    <a:lumMod val="40000"/>
                    <a:lumOff val="6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rgbClr val="647C9C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rgbClr val="556A85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4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tx2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4.3807838812239978E-2"/>
          <c:y val="0.10110372473087074"/>
          <c:w val="0.49703912946266882"/>
          <c:h val="0.1175398574072653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3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Ш21!$A$4</c:f>
          <c:strCache>
            <c:ptCount val="1"/>
            <c:pt idx="0">
              <c:v>Продажи по городам 2021</c:v>
            </c:pt>
          </c:strCache>
        </c:strRef>
      </c:tx>
      <c:layout>
        <c:manualLayout>
          <c:xMode val="edge"/>
          <c:yMode val="edge"/>
          <c:x val="3.8961295132994136E-2"/>
          <c:y val="2.046035805626598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9.279424020119087E-2"/>
          <c:y val="0.25947144075021311"/>
          <c:w val="0.88424231335363168"/>
          <c:h val="0.54801980886077495"/>
        </c:manualLayout>
      </c:layout>
      <c:barChart>
        <c:barDir val="col"/>
        <c:grouping val="clustered"/>
        <c:varyColors val="0"/>
        <c:ser>
          <c:idx val="4"/>
          <c:order val="4"/>
          <c:tx>
            <c:strRef>
              <c:f>Ш21!$A$11</c:f>
              <c:strCache>
                <c:ptCount val="1"/>
                <c:pt idx="0">
                  <c:v>Total за год</c:v>
                </c:pt>
              </c:strCache>
            </c:strRef>
          </c:tx>
          <c:spPr>
            <a:gradFill flip="none" rotWithShape="1">
              <a:gsLst>
                <a:gs pos="0">
                  <a:schemeClr val="accent3">
                    <a:lumMod val="5000"/>
                    <a:lumOff val="95000"/>
                  </a:schemeClr>
                </a:gs>
                <a:gs pos="19000">
                  <a:schemeClr val="bg1"/>
                </a:gs>
                <a:gs pos="100000">
                  <a:schemeClr val="bg2"/>
                </a:gs>
              </a:gsLst>
              <a:lin ang="16200000" scaled="1"/>
              <a:tileRect/>
            </a:gra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Ш21!$B$6:$E$6</c:f>
              <c:strCache>
                <c:ptCount val="4"/>
                <c:pt idx="0">
                  <c:v>Москва</c:v>
                </c:pt>
                <c:pt idx="1">
                  <c:v>С-Пб</c:v>
                </c:pt>
                <c:pt idx="2">
                  <c:v>Казань</c:v>
                </c:pt>
                <c:pt idx="3">
                  <c:v>Самара</c:v>
                </c:pt>
              </c:strCache>
            </c:strRef>
          </c:cat>
          <c:val>
            <c:numRef>
              <c:f>Ш21!$B$11:$E$11</c:f>
              <c:numCache>
                <c:formatCode>#\ ##0" р."</c:formatCode>
                <c:ptCount val="4"/>
                <c:pt idx="0">
                  <c:v>29521570</c:v>
                </c:pt>
                <c:pt idx="1">
                  <c:v>22504890</c:v>
                </c:pt>
                <c:pt idx="2">
                  <c:v>18004993</c:v>
                </c:pt>
                <c:pt idx="3">
                  <c:v>17035858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F31D-4D29-BFE1-CA3E33F0EF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45"/>
        <c:overlap val="-9"/>
        <c:axId val="631192864"/>
        <c:axId val="631206464"/>
      </c:barChart>
      <c:barChart>
        <c:barDir val="col"/>
        <c:grouping val="clustered"/>
        <c:varyColors val="0"/>
        <c:ser>
          <c:idx val="0"/>
          <c:order val="0"/>
          <c:tx>
            <c:strRef>
              <c:f>Ш21!$A$7</c:f>
              <c:strCache>
                <c:ptCount val="1"/>
                <c:pt idx="0">
                  <c:v>I кв.</c:v>
                </c:pt>
              </c:strCache>
            </c:strRef>
          </c:tx>
          <c:spPr>
            <a:solidFill>
              <a:srgbClr val="00BCB8"/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Ш21!$B$6:$E$6</c:f>
              <c:strCache>
                <c:ptCount val="4"/>
                <c:pt idx="0">
                  <c:v>Москва</c:v>
                </c:pt>
                <c:pt idx="1">
                  <c:v>С-Пб</c:v>
                </c:pt>
                <c:pt idx="2">
                  <c:v>Казань</c:v>
                </c:pt>
                <c:pt idx="3">
                  <c:v>Самара</c:v>
                </c:pt>
              </c:strCache>
            </c:strRef>
          </c:cat>
          <c:val>
            <c:numRef>
              <c:f>Ш21!$B$7:$E$7</c:f>
              <c:numCache>
                <c:formatCode>#\ ##0" р."</c:formatCode>
                <c:ptCount val="4"/>
                <c:pt idx="0">
                  <c:v>8234047</c:v>
                </c:pt>
                <c:pt idx="1">
                  <c:v>6747543</c:v>
                </c:pt>
                <c:pt idx="2">
                  <c:v>6157900</c:v>
                </c:pt>
                <c:pt idx="3">
                  <c:v>4848657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F31D-4D29-BFE1-CA3E33F0EF42}"/>
            </c:ext>
          </c:extLst>
        </c:ser>
        <c:ser>
          <c:idx val="1"/>
          <c:order val="1"/>
          <c:tx>
            <c:strRef>
              <c:f>Ш21!$A$8</c:f>
              <c:strCache>
                <c:ptCount val="1"/>
                <c:pt idx="0">
                  <c:v>II кв.</c:v>
                </c:pt>
              </c:strCache>
            </c:strRef>
          </c:tx>
          <c:spPr>
            <a:solidFill>
              <a:srgbClr val="009592"/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Ш21!$B$6:$E$6</c:f>
              <c:strCache>
                <c:ptCount val="4"/>
                <c:pt idx="0">
                  <c:v>Москва</c:v>
                </c:pt>
                <c:pt idx="1">
                  <c:v>С-Пб</c:v>
                </c:pt>
                <c:pt idx="2">
                  <c:v>Казань</c:v>
                </c:pt>
                <c:pt idx="3">
                  <c:v>Самара</c:v>
                </c:pt>
              </c:strCache>
            </c:strRef>
          </c:cat>
          <c:val>
            <c:numRef>
              <c:f>Ш21!$B$8:$E$8</c:f>
              <c:numCache>
                <c:formatCode>#\ ##0" р."</c:formatCode>
                <c:ptCount val="4"/>
                <c:pt idx="0">
                  <c:v>8547514</c:v>
                </c:pt>
                <c:pt idx="1">
                  <c:v>4740971</c:v>
                </c:pt>
                <c:pt idx="2">
                  <c:v>3364638</c:v>
                </c:pt>
                <c:pt idx="3">
                  <c:v>3231707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F31D-4D29-BFE1-CA3E33F0EF42}"/>
            </c:ext>
          </c:extLst>
        </c:ser>
        <c:ser>
          <c:idx val="2"/>
          <c:order val="2"/>
          <c:tx>
            <c:strRef>
              <c:f>Ш21!$A$9</c:f>
              <c:strCache>
                <c:ptCount val="1"/>
                <c:pt idx="0">
                  <c:v>III кв.</c:v>
                </c:pt>
              </c:strCache>
            </c:strRef>
          </c:tx>
          <c:spPr>
            <a:solidFill>
              <a:srgbClr val="007370"/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Ш21!$B$6:$E$6</c:f>
              <c:strCache>
                <c:ptCount val="4"/>
                <c:pt idx="0">
                  <c:v>Москва</c:v>
                </c:pt>
                <c:pt idx="1">
                  <c:v>С-Пб</c:v>
                </c:pt>
                <c:pt idx="2">
                  <c:v>Казань</c:v>
                </c:pt>
                <c:pt idx="3">
                  <c:v>Самара</c:v>
                </c:pt>
              </c:strCache>
            </c:strRef>
          </c:cat>
          <c:val>
            <c:numRef>
              <c:f>Ш21!$B$9:$E$9</c:f>
              <c:numCache>
                <c:formatCode>#\ ##0" р."</c:formatCode>
                <c:ptCount val="4"/>
                <c:pt idx="0">
                  <c:v>6079643</c:v>
                </c:pt>
                <c:pt idx="1">
                  <c:v>6709049</c:v>
                </c:pt>
                <c:pt idx="2">
                  <c:v>5913353</c:v>
                </c:pt>
                <c:pt idx="3">
                  <c:v>3702004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F31D-4D29-BFE1-CA3E33F0EF42}"/>
            </c:ext>
          </c:extLst>
        </c:ser>
        <c:ser>
          <c:idx val="3"/>
          <c:order val="3"/>
          <c:tx>
            <c:strRef>
              <c:f>Ш21!$A$10</c:f>
              <c:strCache>
                <c:ptCount val="1"/>
                <c:pt idx="0">
                  <c:v>IV кв.</c:v>
                </c:pt>
              </c:strCache>
            </c:strRef>
          </c:tx>
          <c:spPr>
            <a:solidFill>
              <a:srgbClr val="004846"/>
            </a:solidFill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Ш21!$B$6:$E$6</c:f>
              <c:strCache>
                <c:ptCount val="4"/>
                <c:pt idx="0">
                  <c:v>Москва</c:v>
                </c:pt>
                <c:pt idx="1">
                  <c:v>С-Пб</c:v>
                </c:pt>
                <c:pt idx="2">
                  <c:v>Казань</c:v>
                </c:pt>
                <c:pt idx="3">
                  <c:v>Самара</c:v>
                </c:pt>
              </c:strCache>
            </c:strRef>
          </c:cat>
          <c:val>
            <c:numRef>
              <c:f>Ш21!$B$10:$E$10</c:f>
              <c:numCache>
                <c:formatCode>#\ ##0" р."</c:formatCode>
                <c:ptCount val="4"/>
                <c:pt idx="0">
                  <c:v>6660366</c:v>
                </c:pt>
                <c:pt idx="1">
                  <c:v>4307327</c:v>
                </c:pt>
                <c:pt idx="2">
                  <c:v>2569102</c:v>
                </c:pt>
                <c:pt idx="3">
                  <c:v>5253490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F31D-4D29-BFE1-CA3E33F0EF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4"/>
        <c:axId val="631213536"/>
        <c:axId val="631199936"/>
      </c:barChart>
      <c:catAx>
        <c:axId val="6311928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206464"/>
        <c:crosses val="autoZero"/>
        <c:auto val="1"/>
        <c:lblAlgn val="ctr"/>
        <c:lblOffset val="100"/>
        <c:noMultiLvlLbl val="0"/>
      </c:catAx>
      <c:valAx>
        <c:axId val="631206464"/>
        <c:scaling>
          <c:orientation val="minMax"/>
          <c:max val="35000000"/>
        </c:scaling>
        <c:delete val="1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#\ ##0&quot; р.&quot;" sourceLinked="1"/>
        <c:majorTickMark val="none"/>
        <c:minorTickMark val="none"/>
        <c:tickLblPos val="nextTo"/>
        <c:crossAx val="631192864"/>
        <c:crosses val="autoZero"/>
        <c:crossBetween val="between"/>
        <c:dispUnits>
          <c:builtInUnit val="millions"/>
        </c:dispUnits>
      </c:valAx>
      <c:valAx>
        <c:axId val="631199936"/>
        <c:scaling>
          <c:orientation val="minMax"/>
          <c:max val="35000000"/>
        </c:scaling>
        <c:delete val="0"/>
        <c:axPos val="r"/>
        <c:numFmt formatCode="#\ ##0&quot; р.&quot;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6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213536"/>
        <c:crosses val="max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catAx>
        <c:axId val="63121353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3119993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cap="all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cap="all" baseline="0">
                <a:solidFill>
                  <a:srgbClr val="00BCB8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cap="all" baseline="0">
                <a:solidFill>
                  <a:srgbClr val="009592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cap="all" baseline="0">
                <a:solidFill>
                  <a:srgbClr val="007370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4"/>
        <c:txPr>
          <a:bodyPr rot="0" spcFirstLastPara="1" vertOverflow="ellipsis" vert="horz" wrap="square" anchor="ctr" anchorCtr="1"/>
          <a:lstStyle/>
          <a:p>
            <a:pPr>
              <a:defRPr sz="1100" b="1" i="0" u="none" strike="noStrike" kern="1200" cap="all" baseline="0">
                <a:solidFill>
                  <a:srgbClr val="004846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0.11984267148137871"/>
          <c:y val="0.17519141309382363"/>
          <c:w val="0.59748279630270096"/>
          <c:h val="5.75451597962019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3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Ш22!$A$4</c:f>
          <c:strCache>
            <c:ptCount val="1"/>
            <c:pt idx="0">
              <c:v>Заголовок диаграммы (ед.изм.)</c:v>
            </c:pt>
          </c:strCache>
        </c:strRef>
      </c:tx>
      <c:layout>
        <c:manualLayout>
          <c:xMode val="edge"/>
          <c:yMode val="edge"/>
          <c:x val="2.0194142626832143E-2"/>
          <c:y val="2.355067536661169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1386449560872373"/>
          <c:y val="0.14169656345578036"/>
          <c:w val="0.71826160214961554"/>
          <c:h val="0.81512719837209824"/>
        </c:manualLayout>
      </c:layout>
      <c:barChart>
        <c:barDir val="bar"/>
        <c:grouping val="clustered"/>
        <c:varyColors val="0"/>
        <c:ser>
          <c:idx val="0"/>
          <c:order val="0"/>
          <c:tx>
            <c:v>значение</c:v>
          </c:tx>
          <c:spPr>
            <a:noFill/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FF9933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minus"/>
            <c:errValType val="percentage"/>
            <c:noEndCap val="1"/>
            <c:val val="100"/>
            <c:spPr>
              <a:noFill/>
              <a:ln w="22225" cap="flat" cmpd="sng" algn="ctr">
                <a:solidFill>
                  <a:srgbClr val="FF9933"/>
                </a:solidFill>
                <a:round/>
                <a:headEnd type="oval" w="med" len="med"/>
                <a:tailEnd type="none"/>
              </a:ln>
              <a:effectLst/>
            </c:spPr>
          </c:errBars>
          <c:cat>
            <c:strRef>
              <c:f>Ш22!$A$7:$A$16</c:f>
              <c:strCache>
                <c:ptCount val="10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  <c:pt idx="3">
                  <c:v>Категория 4</c:v>
                </c:pt>
                <c:pt idx="4">
                  <c:v>Категория 5</c:v>
                </c:pt>
                <c:pt idx="5">
                  <c:v>Категория 6</c:v>
                </c:pt>
                <c:pt idx="6">
                  <c:v>Категория 7</c:v>
                </c:pt>
                <c:pt idx="7">
                  <c:v>Категория 8</c:v>
                </c:pt>
                <c:pt idx="8">
                  <c:v>Категория 9</c:v>
                </c:pt>
                <c:pt idx="9">
                  <c:v>Категория 10</c:v>
                </c:pt>
              </c:strCache>
            </c:strRef>
          </c:cat>
          <c:val>
            <c:numRef>
              <c:f>Ш22!$B$7:$B$16</c:f>
              <c:numCache>
                <c:formatCode>#,##0</c:formatCode>
                <c:ptCount val="10"/>
                <c:pt idx="0">
                  <c:v>1292</c:v>
                </c:pt>
                <c:pt idx="1">
                  <c:v>1275</c:v>
                </c:pt>
                <c:pt idx="2">
                  <c:v>1207</c:v>
                </c:pt>
                <c:pt idx="3">
                  <c:v>1020</c:v>
                </c:pt>
                <c:pt idx="4">
                  <c:v>833</c:v>
                </c:pt>
                <c:pt idx="5">
                  <c:v>799</c:v>
                </c:pt>
                <c:pt idx="6">
                  <c:v>595</c:v>
                </c:pt>
                <c:pt idx="7">
                  <c:v>408</c:v>
                </c:pt>
                <c:pt idx="8">
                  <c:v>272</c:v>
                </c:pt>
                <c:pt idx="9">
                  <c:v>204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6DEA-4D3E-96B0-9165B634251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500"/>
        <c:overlap val="-100"/>
        <c:axId val="631195584"/>
        <c:axId val="631182528"/>
      </c:barChart>
      <c:catAx>
        <c:axId val="631195584"/>
        <c:scaling>
          <c:orientation val="maxMin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182528"/>
        <c:crosses val="autoZero"/>
        <c:auto val="1"/>
        <c:lblAlgn val="ctr"/>
        <c:lblOffset val="100"/>
        <c:noMultiLvlLbl val="0"/>
      </c:catAx>
      <c:valAx>
        <c:axId val="631182528"/>
        <c:scaling>
          <c:orientation val="minMax"/>
        </c:scaling>
        <c:delete val="1"/>
        <c:axPos val="t"/>
        <c:numFmt formatCode="#,##0" sourceLinked="1"/>
        <c:majorTickMark val="none"/>
        <c:minorTickMark val="none"/>
        <c:tickLblPos val="nextTo"/>
        <c:crossAx val="6311955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bg1">
          <a:lumMod val="85000"/>
        </a:schemeClr>
      </a:solidFill>
      <a:round/>
    </a:ln>
    <a:effectLst/>
  </c:spPr>
  <c:txPr>
    <a:bodyPr/>
    <a:lstStyle/>
    <a:p>
      <a:pPr>
        <a:defRPr>
          <a:latin typeface="+mn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3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Ш22!$G$4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2.1623386649834941E-2"/>
          <c:y val="2.326893761726078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Ш22!$G$7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18"/>
            <c:spPr>
              <a:solidFill>
                <a:srgbClr val="E27A84"/>
              </a:solidFill>
              <a:ln w="9525">
                <a:solidFill>
                  <a:srgbClr val="E68E9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Ш22!$H$6:$N$6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Ш22!$H$7:$N$7</c:f>
              <c:numCache>
                <c:formatCode>0</c:formatCode>
                <c:ptCount val="7"/>
                <c:pt idx="0">
                  <c:v>70</c:v>
                </c:pt>
                <c:pt idx="1">
                  <c:v>50</c:v>
                </c:pt>
                <c:pt idx="2">
                  <c:v>52</c:v>
                </c:pt>
                <c:pt idx="3">
                  <c:v>37</c:v>
                </c:pt>
                <c:pt idx="4">
                  <c:v>54</c:v>
                </c:pt>
                <c:pt idx="5">
                  <c:v>55</c:v>
                </c:pt>
                <c:pt idx="6">
                  <c:v>56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C7F8-4330-AD81-452CE9B403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38100" cap="flat" cmpd="sng" algn="ctr">
              <a:solidFill>
                <a:srgbClr val="E27A84"/>
              </a:solidFill>
              <a:round/>
            </a:ln>
            <a:effectLst/>
          </c:spPr>
        </c:dropLines>
        <c:marker val="1"/>
        <c:smooth val="0"/>
        <c:axId val="631186880"/>
        <c:axId val="631185248"/>
      </c:lineChart>
      <c:catAx>
        <c:axId val="6311868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185248"/>
        <c:crosses val="autoZero"/>
        <c:auto val="1"/>
        <c:lblAlgn val="ctr"/>
        <c:lblOffset val="100"/>
        <c:noMultiLvlLbl val="0"/>
      </c:catAx>
      <c:valAx>
        <c:axId val="631185248"/>
        <c:scaling>
          <c:orientation val="minMax"/>
        </c:scaling>
        <c:delete val="1"/>
        <c:axPos val="l"/>
        <c:numFmt formatCode="0" sourceLinked="1"/>
        <c:majorTickMark val="none"/>
        <c:minorTickMark val="none"/>
        <c:tickLblPos val="nextTo"/>
        <c:crossAx val="6311868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3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Ш23!$A$5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1.5756838905775086E-2"/>
          <c:y val="1.92719453587237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6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580557960734674"/>
          <c:y val="0.25182534001431645"/>
          <c:w val="0.73865984718368605"/>
          <c:h val="0.6543238061151447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Ш23!$B$7</c:f>
              <c:strCache>
                <c:ptCount val="1"/>
                <c:pt idx="0">
                  <c:v>Разрез 1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0-91E8-4013-8B6A-07139390BBDB}"/>
              </c:ext>
            </c:extLst>
          </c:dPt>
          <c:dLbls>
            <c:numFmt formatCode="0%;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Ш23!$A$8:$A$13</c:f>
              <c:strCache>
                <c:ptCount val="6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  <c:pt idx="3">
                  <c:v>Категория 4</c:v>
                </c:pt>
                <c:pt idx="4">
                  <c:v>Категория 5</c:v>
                </c:pt>
                <c:pt idx="5">
                  <c:v>Категория 6</c:v>
                </c:pt>
              </c:strCache>
            </c:strRef>
          </c:cat>
          <c:val>
            <c:numRef>
              <c:f>Ш23!$D$8:$D$13</c:f>
              <c:numCache>
                <c:formatCode>0%</c:formatCode>
                <c:ptCount val="6"/>
                <c:pt idx="0">
                  <c:v>-1.23</c:v>
                </c:pt>
                <c:pt idx="1">
                  <c:v>-1.07</c:v>
                </c:pt>
                <c:pt idx="2">
                  <c:v>-0.99</c:v>
                </c:pt>
                <c:pt idx="3">
                  <c:v>-0.94</c:v>
                </c:pt>
                <c:pt idx="4">
                  <c:v>-0.87</c:v>
                </c:pt>
                <c:pt idx="5">
                  <c:v>-0.75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91E8-4013-8B6A-07139390BBDB}"/>
            </c:ext>
          </c:extLst>
        </c:ser>
        <c:ser>
          <c:idx val="1"/>
          <c:order val="1"/>
          <c:tx>
            <c:strRef>
              <c:f>Ш23!$C$7</c:f>
              <c:strCache>
                <c:ptCount val="1"/>
                <c:pt idx="0">
                  <c:v>Разрез 2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dPt>
            <c:idx val="2"/>
            <c:invertIfNegative val="0"/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2-91E8-4013-8B6A-07139390BBD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Ш23!$A$8:$A$13</c:f>
              <c:strCache>
                <c:ptCount val="6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  <c:pt idx="3">
                  <c:v>Категория 4</c:v>
                </c:pt>
                <c:pt idx="4">
                  <c:v>Категория 5</c:v>
                </c:pt>
                <c:pt idx="5">
                  <c:v>Категория 6</c:v>
                </c:pt>
              </c:strCache>
            </c:strRef>
          </c:cat>
          <c:val>
            <c:numRef>
              <c:f>Ш23!$E$8:$E$13</c:f>
              <c:numCache>
                <c:formatCode>0%</c:formatCode>
                <c:ptCount val="6"/>
                <c:pt idx="0">
                  <c:v>1</c:v>
                </c:pt>
                <c:pt idx="1">
                  <c:v>0.98</c:v>
                </c:pt>
                <c:pt idx="2">
                  <c:v>1.0900000000000001</c:v>
                </c:pt>
                <c:pt idx="3">
                  <c:v>0.97</c:v>
                </c:pt>
                <c:pt idx="4">
                  <c:v>0.91</c:v>
                </c:pt>
                <c:pt idx="5">
                  <c:v>0.83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91E8-4013-8B6A-07139390BBD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7"/>
        <c:overlap val="100"/>
        <c:axId val="631187968"/>
        <c:axId val="631189600"/>
      </c:barChart>
      <c:catAx>
        <c:axId val="63118796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189600"/>
        <c:crosses val="autoZero"/>
        <c:auto val="1"/>
        <c:lblAlgn val="ctr"/>
        <c:lblOffset val="100"/>
        <c:noMultiLvlLbl val="0"/>
      </c:catAx>
      <c:valAx>
        <c:axId val="631189600"/>
        <c:scaling>
          <c:orientation val="minMax"/>
        </c:scaling>
        <c:delete val="1"/>
        <c:axPos val="t"/>
        <c:numFmt formatCode="0%" sourceLinked="1"/>
        <c:majorTickMark val="none"/>
        <c:minorTickMark val="none"/>
        <c:tickLblPos val="nextTo"/>
        <c:crossAx val="631187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45598888216136413"/>
          <c:y val="0.15444104033742534"/>
          <c:w val="0.32299735745497893"/>
          <c:h val="5.809579313940822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3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Ш23!$A$5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1.5756838905775086E-2"/>
          <c:y val="1.92719453587237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6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580557960734674"/>
          <c:y val="0.25182534001431645"/>
          <c:w val="0.73865984718368605"/>
          <c:h val="0.6543238061151447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Ш23!$B$7</c:f>
              <c:strCache>
                <c:ptCount val="1"/>
                <c:pt idx="0">
                  <c:v>Разрез 1</c:v>
                </c:pt>
              </c:strCache>
            </c:strRef>
          </c:tx>
          <c:spPr>
            <a:solidFill>
              <a:srgbClr val="FF99FF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0-CE37-4F02-9CBD-4DBC1FF27260}"/>
              </c:ext>
            </c:extLst>
          </c:dPt>
          <c:dLbls>
            <c:numFmt formatCode="0%;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Ш23!$A$8:$A$13</c:f>
              <c:strCache>
                <c:ptCount val="6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  <c:pt idx="3">
                  <c:v>Категория 4</c:v>
                </c:pt>
                <c:pt idx="4">
                  <c:v>Категория 5</c:v>
                </c:pt>
                <c:pt idx="5">
                  <c:v>Категория 6</c:v>
                </c:pt>
              </c:strCache>
            </c:strRef>
          </c:cat>
          <c:val>
            <c:numRef>
              <c:f>Ш23!$D$8:$D$13</c:f>
              <c:numCache>
                <c:formatCode>0%</c:formatCode>
                <c:ptCount val="6"/>
                <c:pt idx="0">
                  <c:v>-1.23</c:v>
                </c:pt>
                <c:pt idx="1">
                  <c:v>-1.07</c:v>
                </c:pt>
                <c:pt idx="2">
                  <c:v>-0.99</c:v>
                </c:pt>
                <c:pt idx="3">
                  <c:v>-0.94</c:v>
                </c:pt>
                <c:pt idx="4">
                  <c:v>-0.87</c:v>
                </c:pt>
                <c:pt idx="5">
                  <c:v>-0.75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CE37-4F02-9CBD-4DBC1FF27260}"/>
            </c:ext>
          </c:extLst>
        </c:ser>
        <c:ser>
          <c:idx val="1"/>
          <c:order val="1"/>
          <c:tx>
            <c:strRef>
              <c:f>Ш23!$C$7</c:f>
              <c:strCache>
                <c:ptCount val="1"/>
                <c:pt idx="0">
                  <c:v>Разрез 2</c:v>
                </c:pt>
              </c:strCache>
            </c:strRef>
          </c:tx>
          <c:spPr>
            <a:solidFill>
              <a:srgbClr val="1E90FF"/>
            </a:solidFill>
            <a:ln>
              <a:noFill/>
            </a:ln>
            <a:effectLst/>
          </c:spPr>
          <c:invertIfNegative val="0"/>
          <c:dPt>
            <c:idx val="2"/>
            <c:invertIfNegative val="0"/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2-CE37-4F02-9CBD-4DBC1FF2726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Ш23!$A$8:$A$13</c:f>
              <c:strCache>
                <c:ptCount val="6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  <c:pt idx="3">
                  <c:v>Категория 4</c:v>
                </c:pt>
                <c:pt idx="4">
                  <c:v>Категория 5</c:v>
                </c:pt>
                <c:pt idx="5">
                  <c:v>Категория 6</c:v>
                </c:pt>
              </c:strCache>
            </c:strRef>
          </c:cat>
          <c:val>
            <c:numRef>
              <c:f>Ш23!$E$8:$E$13</c:f>
              <c:numCache>
                <c:formatCode>0%</c:formatCode>
                <c:ptCount val="6"/>
                <c:pt idx="0">
                  <c:v>1</c:v>
                </c:pt>
                <c:pt idx="1">
                  <c:v>0.98</c:v>
                </c:pt>
                <c:pt idx="2">
                  <c:v>1.0900000000000001</c:v>
                </c:pt>
                <c:pt idx="3">
                  <c:v>0.97</c:v>
                </c:pt>
                <c:pt idx="4">
                  <c:v>0.91</c:v>
                </c:pt>
                <c:pt idx="5">
                  <c:v>0.83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CE37-4F02-9CBD-4DBC1FF27260}"/>
            </c:ext>
          </c:extLst>
        </c:ser>
        <c:ser>
          <c:idx val="2"/>
          <c:order val="2"/>
          <c:tx>
            <c:strRef>
              <c:f>Ш23!$F$7</c:f>
              <c:strCache>
                <c:ptCount val="1"/>
                <c:pt idx="0">
                  <c:v>Макс1</c:v>
                </c:pt>
              </c:strCache>
            </c:strRef>
          </c:tx>
          <c:spPr>
            <a:solidFill>
              <a:srgbClr val="FF09FF"/>
            </a:solidFill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Ш23!$F$8:$F$13</c:f>
              <c:numCache>
                <c:formatCode>0%</c:formatCode>
                <c:ptCount val="6"/>
                <c:pt idx="0">
                  <c:v>-1.23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CE37-4F02-9CBD-4DBC1FF27260}"/>
            </c:ext>
          </c:extLst>
        </c:ser>
        <c:ser>
          <c:idx val="3"/>
          <c:order val="3"/>
          <c:tx>
            <c:strRef>
              <c:f>Ш23!$G$7</c:f>
              <c:strCache>
                <c:ptCount val="1"/>
                <c:pt idx="0">
                  <c:v>Макс 2</c:v>
                </c:pt>
              </c:strCache>
            </c:strRef>
          </c:tx>
          <c:spPr>
            <a:solidFill>
              <a:srgbClr val="0052A4"/>
            </a:solidFill>
            <a:ln>
              <a:noFill/>
            </a:ln>
            <a:effectLst/>
          </c:spPr>
          <c:invertIfNegative val="0"/>
          <c:dLbls>
            <c:delete val="1"/>
          </c:dLbls>
          <c:val>
            <c:numRef>
              <c:f>Ш23!$G$8:$G$13</c:f>
              <c:numCache>
                <c:formatCode>0%</c:formatCode>
                <c:ptCount val="6"/>
                <c:pt idx="0">
                  <c:v>0</c:v>
                </c:pt>
                <c:pt idx="1">
                  <c:v>0</c:v>
                </c:pt>
                <c:pt idx="2">
                  <c:v>1.0900000000000001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5-CE37-4F02-9CBD-4DBC1FF2726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7"/>
        <c:overlap val="100"/>
        <c:axId val="631193408"/>
        <c:axId val="631193952"/>
      </c:barChart>
      <c:catAx>
        <c:axId val="63119340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31193952"/>
        <c:crosses val="autoZero"/>
        <c:auto val="1"/>
        <c:lblAlgn val="ctr"/>
        <c:lblOffset val="100"/>
        <c:noMultiLvlLbl val="0"/>
      </c:catAx>
      <c:valAx>
        <c:axId val="631193952"/>
        <c:scaling>
          <c:orientation val="minMax"/>
        </c:scaling>
        <c:delete val="1"/>
        <c:axPos val="t"/>
        <c:numFmt formatCode="0%" sourceLinked="1"/>
        <c:majorTickMark val="none"/>
        <c:minorTickMark val="none"/>
        <c:tickLblPos val="nextTo"/>
        <c:crossAx val="6311934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egendEntry>
        <c:idx val="2"/>
        <c:delete val="1"/>
      </c:legendEntry>
      <c:legendEntry>
        <c:idx val="3"/>
        <c:delete val="1"/>
      </c:legendEntry>
      <c:layout>
        <c:manualLayout>
          <c:xMode val="edge"/>
          <c:yMode val="edge"/>
          <c:x val="0.45598888216136413"/>
          <c:y val="0.15444104033742534"/>
          <c:w val="0.32210817939396624"/>
          <c:h val="5.89250889000595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3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cap="small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400" cap="small" baseline="0"/>
              <a:t>Топ-8 профобластей по распределению </a:t>
            </a:r>
            <a:r>
              <a:rPr lang="ru-RU" sz="1400" b="1" cap="small" baseline="0">
                <a:solidFill>
                  <a:srgbClr val="FF7C80"/>
                </a:solidFill>
              </a:rPr>
              <a:t>вакансий</a:t>
            </a:r>
            <a:r>
              <a:rPr lang="ru-RU" sz="1400" cap="small" baseline="0"/>
              <a:t> и </a:t>
            </a:r>
            <a:r>
              <a:rPr lang="ru-RU" sz="1400" b="1" cap="small" baseline="0">
                <a:solidFill>
                  <a:srgbClr val="1E90FF"/>
                </a:solidFill>
              </a:rPr>
              <a:t>резюме</a:t>
            </a:r>
          </a:p>
        </c:rich>
      </c:tx>
      <c:layout>
        <c:manualLayout>
          <c:xMode val="edge"/>
          <c:yMode val="edge"/>
          <c:x val="1.2635809569980956E-2"/>
          <c:y val="2.189424118304278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4405309642224865"/>
          <c:y val="0.21129508851395576"/>
          <c:w val="0.51395361925879213"/>
          <c:h val="0.6867940970902456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Ш23!$D$43</c:f>
              <c:strCache>
                <c:ptCount val="1"/>
                <c:pt idx="0">
                  <c:v>Вакансии</c:v>
                </c:pt>
              </c:strCache>
            </c:strRef>
          </c:tx>
          <c:spPr>
            <a:solidFill>
              <a:srgbClr val="FF7C80"/>
            </a:solidFill>
            <a:ln>
              <a:noFill/>
            </a:ln>
            <a:effectLst/>
          </c:spPr>
          <c:invertIfNegative val="0"/>
          <c:dLbls>
            <c:numFmt formatCode="#\ ##0;#\ 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FF7C80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Ш23!$A$44:$A$51</c:f>
              <c:strCache>
                <c:ptCount val="8"/>
                <c:pt idx="0">
                  <c:v>Рабочий персонал</c:v>
                </c:pt>
                <c:pt idx="1">
                  <c:v>Транспорт, логистика</c:v>
                </c:pt>
                <c:pt idx="2">
                  <c:v>Производство, сельское хозяйство</c:v>
                </c:pt>
                <c:pt idx="3">
                  <c:v>Начало карьеры, студенты</c:v>
                </c:pt>
                <c:pt idx="4">
                  <c:v>Продажи</c:v>
                </c:pt>
                <c:pt idx="5">
                  <c:v>Туризм, гостиницы, рестораны</c:v>
                </c:pt>
                <c:pt idx="6">
                  <c:v>Административный персонал</c:v>
                </c:pt>
                <c:pt idx="7">
                  <c:v>Маркетинг, реклама, PR</c:v>
                </c:pt>
              </c:strCache>
            </c:strRef>
          </c:cat>
          <c:val>
            <c:numRef>
              <c:f>Ш23!$D$44:$D$51</c:f>
              <c:numCache>
                <c:formatCode>#,##0</c:formatCode>
                <c:ptCount val="8"/>
                <c:pt idx="0">
                  <c:v>-7200</c:v>
                </c:pt>
                <c:pt idx="1">
                  <c:v>-5000</c:v>
                </c:pt>
                <c:pt idx="2">
                  <c:v>-1300</c:v>
                </c:pt>
                <c:pt idx="3">
                  <c:v>-1000</c:v>
                </c:pt>
                <c:pt idx="4">
                  <c:v>-800</c:v>
                </c:pt>
                <c:pt idx="5">
                  <c:v>-550</c:v>
                </c:pt>
                <c:pt idx="6">
                  <c:v>-220</c:v>
                </c:pt>
                <c:pt idx="7">
                  <c:v>-100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B227-4CE1-9521-4CCB3F9AB031}"/>
            </c:ext>
          </c:extLst>
        </c:ser>
        <c:ser>
          <c:idx val="1"/>
          <c:order val="1"/>
          <c:tx>
            <c:strRef>
              <c:f>Ш23!$E$43</c:f>
              <c:strCache>
                <c:ptCount val="1"/>
                <c:pt idx="0">
                  <c:v>Резюме</c:v>
                </c:pt>
              </c:strCache>
            </c:strRef>
          </c:tx>
          <c:spPr>
            <a:solidFill>
              <a:srgbClr val="1E90FF"/>
            </a:solidFill>
            <a:ln>
              <a:noFill/>
            </a:ln>
            <a:effectLst/>
          </c:spPr>
          <c:invertIfNegative val="0"/>
          <c:dLbls>
            <c:numFmt formatCode="#\ ##0;#\ 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1E90FF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Ш23!$A$44:$A$51</c:f>
              <c:strCache>
                <c:ptCount val="8"/>
                <c:pt idx="0">
                  <c:v>Рабочий персонал</c:v>
                </c:pt>
                <c:pt idx="1">
                  <c:v>Транспорт, логистика</c:v>
                </c:pt>
                <c:pt idx="2">
                  <c:v>Производство, сельское хозяйство</c:v>
                </c:pt>
                <c:pt idx="3">
                  <c:v>Начало карьеры, студенты</c:v>
                </c:pt>
                <c:pt idx="4">
                  <c:v>Продажи</c:v>
                </c:pt>
                <c:pt idx="5">
                  <c:v>Туризм, гостиницы, рестораны</c:v>
                </c:pt>
                <c:pt idx="6">
                  <c:v>Административный персонал</c:v>
                </c:pt>
                <c:pt idx="7">
                  <c:v>Маркетинг, реклама, PR</c:v>
                </c:pt>
              </c:strCache>
            </c:strRef>
          </c:cat>
          <c:val>
            <c:numRef>
              <c:f>Ш23!$E$44:$E$51</c:f>
              <c:numCache>
                <c:formatCode>#,##0</c:formatCode>
                <c:ptCount val="8"/>
                <c:pt idx="0">
                  <c:v>2500</c:v>
                </c:pt>
                <c:pt idx="1">
                  <c:v>2500</c:v>
                </c:pt>
                <c:pt idx="2">
                  <c:v>200</c:v>
                </c:pt>
                <c:pt idx="3">
                  <c:v>3800</c:v>
                </c:pt>
                <c:pt idx="4">
                  <c:v>480</c:v>
                </c:pt>
                <c:pt idx="5">
                  <c:v>100</c:v>
                </c:pt>
                <c:pt idx="6">
                  <c:v>120</c:v>
                </c:pt>
                <c:pt idx="7">
                  <c:v>40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B227-4CE1-9521-4CCB3F9AB03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5"/>
        <c:overlap val="100"/>
        <c:axId val="631194496"/>
        <c:axId val="626892576"/>
      </c:barChart>
      <c:catAx>
        <c:axId val="63119449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92576"/>
        <c:crosses val="autoZero"/>
        <c:auto val="1"/>
        <c:lblAlgn val="ctr"/>
        <c:lblOffset val="100"/>
        <c:noMultiLvlLbl val="0"/>
      </c:catAx>
      <c:valAx>
        <c:axId val="626892576"/>
        <c:scaling>
          <c:orientation val="minMax"/>
        </c:scaling>
        <c:delete val="1"/>
        <c:axPos val="t"/>
        <c:numFmt formatCode="#,##0" sourceLinked="1"/>
        <c:majorTickMark val="none"/>
        <c:minorTickMark val="none"/>
        <c:tickLblPos val="nextTo"/>
        <c:crossAx val="631194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3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b="1"/>
              <a:t>Воронка продаж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40647222222222223"/>
          <c:y val="0.23051198469627537"/>
          <c:w val="0.56297222222222221"/>
          <c:h val="0.63905323269502901"/>
        </c:manualLayout>
      </c:layout>
      <c:barChart>
        <c:barDir val="bar"/>
        <c:grouping val="stacked"/>
        <c:varyColors val="0"/>
        <c:ser>
          <c:idx val="0"/>
          <c:order val="0"/>
          <c:tx>
            <c:strRef>
              <c:f>'Б1 Воронка'!$I$6</c:f>
              <c:strCache>
                <c:ptCount val="1"/>
                <c:pt idx="0">
                  <c:v>Отступ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cat>
            <c:strRef>
              <c:f>'Б1 Воронка'!$G$7:$G$12</c:f>
              <c:strCache>
                <c:ptCount val="6"/>
                <c:pt idx="0">
                  <c:v>Просмотр рекламы в Сети</c:v>
                </c:pt>
                <c:pt idx="1">
                  <c:v>Посещение интернет-магазина</c:v>
                </c:pt>
                <c:pt idx="2">
                  <c:v>Выбор товара </c:v>
                </c:pt>
                <c:pt idx="3">
                  <c:v>Добавление в корзину</c:v>
                </c:pt>
                <c:pt idx="4">
                  <c:v>Оформление заказа</c:v>
                </c:pt>
                <c:pt idx="5">
                  <c:v>Оплата</c:v>
                </c:pt>
              </c:strCache>
            </c:strRef>
          </c:cat>
          <c:val>
            <c:numRef>
              <c:f>'Б1 Воронка'!$I$7:$I$12</c:f>
              <c:numCache>
                <c:formatCode>#,##0</c:formatCode>
                <c:ptCount val="6"/>
                <c:pt idx="0">
                  <c:v>0</c:v>
                </c:pt>
                <c:pt idx="1">
                  <c:v>769</c:v>
                </c:pt>
                <c:pt idx="2">
                  <c:v>974</c:v>
                </c:pt>
                <c:pt idx="3">
                  <c:v>1055</c:v>
                </c:pt>
                <c:pt idx="4">
                  <c:v>1145.5</c:v>
                </c:pt>
                <c:pt idx="5">
                  <c:v>1153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81D8-48E5-8A0C-885DB51E5E5A}"/>
            </c:ext>
          </c:extLst>
        </c:ser>
        <c:ser>
          <c:idx val="1"/>
          <c:order val="1"/>
          <c:tx>
            <c:strRef>
              <c:f>'Б1 Воронка'!$H$6</c:f>
              <c:strCache>
                <c:ptCount val="1"/>
                <c:pt idx="0">
                  <c:v>Кол-во клиентов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'Б1 Воронка'!$G$7:$G$12</c:f>
              <c:strCache>
                <c:ptCount val="6"/>
                <c:pt idx="0">
                  <c:v>Просмотр рекламы в Сети</c:v>
                </c:pt>
                <c:pt idx="1">
                  <c:v>Посещение интернет-магазина</c:v>
                </c:pt>
                <c:pt idx="2">
                  <c:v>Выбор товара </c:v>
                </c:pt>
                <c:pt idx="3">
                  <c:v>Добавление в корзину</c:v>
                </c:pt>
                <c:pt idx="4">
                  <c:v>Оформление заказа</c:v>
                </c:pt>
                <c:pt idx="5">
                  <c:v>Оплата</c:v>
                </c:pt>
              </c:strCache>
            </c:strRef>
          </c:cat>
          <c:val>
            <c:numRef>
              <c:f>'Б1 Воронка'!$H$7:$H$12</c:f>
              <c:numCache>
                <c:formatCode>#,##0</c:formatCode>
                <c:ptCount val="6"/>
                <c:pt idx="0">
                  <c:v>2563</c:v>
                </c:pt>
                <c:pt idx="1">
                  <c:v>1025</c:v>
                </c:pt>
                <c:pt idx="2">
                  <c:v>615</c:v>
                </c:pt>
                <c:pt idx="3">
                  <c:v>453</c:v>
                </c:pt>
                <c:pt idx="4">
                  <c:v>272</c:v>
                </c:pt>
                <c:pt idx="5">
                  <c:v>257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81D8-48E5-8A0C-885DB51E5E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"/>
        <c:overlap val="100"/>
        <c:axId val="626910528"/>
        <c:axId val="626880608"/>
      </c:barChart>
      <c:catAx>
        <c:axId val="62691052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ru-RU"/>
          </a:p>
        </c:txPr>
        <c:crossAx val="626880608"/>
        <c:crosses val="autoZero"/>
        <c:auto val="1"/>
        <c:lblAlgn val="ctr"/>
        <c:lblOffset val="100"/>
        <c:noMultiLvlLbl val="0"/>
      </c:catAx>
      <c:valAx>
        <c:axId val="626880608"/>
        <c:scaling>
          <c:orientation val="minMax"/>
          <c:max val="2700"/>
          <c:min val="0"/>
        </c:scaling>
        <c:delete val="1"/>
        <c:axPos val="t"/>
        <c:numFmt formatCode="#,##0" sourceLinked="1"/>
        <c:majorTickMark val="none"/>
        <c:minorTickMark val="none"/>
        <c:tickLblPos val="nextTo"/>
        <c:crossAx val="626910528"/>
        <c:crosses val="autoZero"/>
        <c:crossBetween val="between"/>
      </c:valAx>
      <c:spPr>
        <a:noFill/>
        <a:ln>
          <a:noFill/>
        </a:ln>
        <a:effectLst/>
      </c:spPr>
    </c:plotArea>
    <c:plotVisOnly val="0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bg1">
          <a:lumMod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Ш3!$A$10</c:f>
          <c:strCache>
            <c:ptCount val="1"/>
            <c:pt idx="0">
              <c:v>Изменение за год, %</c:v>
            </c:pt>
          </c:strCache>
        </c:strRef>
      </c:tx>
      <c:layout>
        <c:manualLayout>
          <c:xMode val="edge"/>
          <c:yMode val="edge"/>
          <c:x val="1.4933132117174529E-2"/>
          <c:y val="2.3343349749125882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4197707609781103E-2"/>
          <c:y val="0.1836648586170575"/>
          <c:w val="0.92313564339811038"/>
          <c:h val="0.5875024699116477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Ш3!$A$10</c:f>
              <c:strCache>
                <c:ptCount val="1"/>
                <c:pt idx="0">
                  <c:v>Изменение за год, %</c:v>
                </c:pt>
              </c:strCache>
            </c:strRef>
          </c:tx>
          <c:spPr>
            <a:solidFill>
              <a:srgbClr val="00B050"/>
            </a:solidFill>
          </c:spPr>
          <c:invertIfNegative val="1"/>
          <c:dLbls>
            <c:numFmt formatCode="0%;[Red]\-0%;&quot;&quot;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rgbClr val="00B050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Ш3!$B$10:$M$10</c:f>
              <c:numCache>
                <c:formatCode>0%</c:formatCode>
                <c:ptCount val="12"/>
                <c:pt idx="0">
                  <c:v>-0.30000000000000004</c:v>
                </c:pt>
                <c:pt idx="1">
                  <c:v>-0.21052631578947367</c:v>
                </c:pt>
                <c:pt idx="2">
                  <c:v>-4.166666666666663E-2</c:v>
                </c:pt>
                <c:pt idx="3">
                  <c:v>-0.33333333333333337</c:v>
                </c:pt>
                <c:pt idx="4">
                  <c:v>0.53333333333333344</c:v>
                </c:pt>
                <c:pt idx="5">
                  <c:v>0.23076923076923084</c:v>
                </c:pt>
                <c:pt idx="6">
                  <c:v>0.21428571428571419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EDC9-4412-9629-2C267138C69B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0000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612788592"/>
        <c:axId val="612784240"/>
      </c:barChart>
      <c:catAx>
        <c:axId val="612788592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>
                  <a:lumMod val="95000"/>
                </a:sysClr>
              </a:solidFill>
            </a:ln>
          </c:spPr>
        </c:majorGridlines>
        <c:numFmt formatCode="General" sourceLinked="1"/>
        <c:majorTickMark val="none"/>
        <c:minorTickMark val="none"/>
        <c:tickLblPos val="low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12784240"/>
        <c:crosses val="autoZero"/>
        <c:auto val="1"/>
        <c:lblAlgn val="ctr"/>
        <c:lblOffset val="100"/>
        <c:noMultiLvlLbl val="1"/>
      </c:catAx>
      <c:valAx>
        <c:axId val="612784240"/>
        <c:scaling>
          <c:orientation val="minMax"/>
          <c:max val="1"/>
          <c:min val="-1"/>
        </c:scaling>
        <c:delete val="1"/>
        <c:axPos val="l"/>
        <c:numFmt formatCode="0%" sourceLinked="0"/>
        <c:majorTickMark val="out"/>
        <c:minorTickMark val="none"/>
        <c:tickLblPos val="nextTo"/>
        <c:crossAx val="612788592"/>
        <c:crosses val="autoZero"/>
        <c:crossBetween val="between"/>
      </c:valAx>
    </c:plotArea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</c:chartSpace>
</file>

<file path=xl/charts/chart14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b="1"/>
              <a:t>Воронка продаж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40647231508870774"/>
          <c:y val="0.18766575497564345"/>
          <c:w val="0.56297222222222221"/>
          <c:h val="0.75045351202342458"/>
        </c:manualLayout>
      </c:layout>
      <c:barChart>
        <c:barDir val="bar"/>
        <c:grouping val="stacked"/>
        <c:varyColors val="0"/>
        <c:ser>
          <c:idx val="0"/>
          <c:order val="0"/>
          <c:tx>
            <c:strRef>
              <c:f>'Б1 Воронка'!$I$6</c:f>
              <c:strCache>
                <c:ptCount val="1"/>
                <c:pt idx="0">
                  <c:v>Отступ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cat>
            <c:strRef>
              <c:f>'Б1 Воронка'!$G$7:$G$12</c:f>
              <c:strCache>
                <c:ptCount val="6"/>
                <c:pt idx="0">
                  <c:v>Просмотр рекламы в Сети</c:v>
                </c:pt>
                <c:pt idx="1">
                  <c:v>Посещение интернет-магазина</c:v>
                </c:pt>
                <c:pt idx="2">
                  <c:v>Выбор товара </c:v>
                </c:pt>
                <c:pt idx="3">
                  <c:v>Добавление в корзину</c:v>
                </c:pt>
                <c:pt idx="4">
                  <c:v>Оформление заказа</c:v>
                </c:pt>
                <c:pt idx="5">
                  <c:v>Оплата</c:v>
                </c:pt>
              </c:strCache>
            </c:strRef>
          </c:cat>
          <c:val>
            <c:numRef>
              <c:f>'Б1 Воронка'!$I$7:$I$12</c:f>
              <c:numCache>
                <c:formatCode>#,##0</c:formatCode>
                <c:ptCount val="6"/>
                <c:pt idx="0">
                  <c:v>0</c:v>
                </c:pt>
                <c:pt idx="1">
                  <c:v>769</c:v>
                </c:pt>
                <c:pt idx="2">
                  <c:v>974</c:v>
                </c:pt>
                <c:pt idx="3">
                  <c:v>1055</c:v>
                </c:pt>
                <c:pt idx="4">
                  <c:v>1145.5</c:v>
                </c:pt>
                <c:pt idx="5">
                  <c:v>1153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0D99-48FA-9681-7711F3C661E8}"/>
            </c:ext>
          </c:extLst>
        </c:ser>
        <c:ser>
          <c:idx val="1"/>
          <c:order val="1"/>
          <c:tx>
            <c:strRef>
              <c:f>'Б1 Воронка'!$H$6</c:f>
              <c:strCache>
                <c:ptCount val="1"/>
                <c:pt idx="0">
                  <c:v>Кол-во клиентов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tx2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0D99-48FA-9681-7711F3C661E8}"/>
              </c:ext>
            </c:extLst>
          </c:dPt>
          <c:dPt>
            <c:idx val="1"/>
            <c:invertIfNegative val="0"/>
            <c:bubble3D val="0"/>
            <c:spPr>
              <a:solidFill>
                <a:schemeClr val="tx2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4-0D99-48FA-9681-7711F3C661E8}"/>
              </c:ext>
            </c:extLst>
          </c:dPt>
          <c:dPt>
            <c:idx val="2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0D99-48FA-9681-7711F3C661E8}"/>
              </c:ext>
            </c:extLst>
          </c:dPt>
          <c:dPt>
            <c:idx val="3"/>
            <c:invertIfNegative val="0"/>
            <c:bubble3D val="0"/>
            <c:spPr>
              <a:solidFill>
                <a:srgbClr val="627998"/>
              </a:solid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6-0D99-48FA-9681-7711F3C661E8}"/>
              </c:ext>
            </c:extLst>
          </c:dPt>
          <c:dPt>
            <c:idx val="4"/>
            <c:invertIfNegative val="0"/>
            <c:bubble3D val="0"/>
            <c:spPr>
              <a:solidFill>
                <a:srgbClr val="52657E"/>
              </a:solid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7-0D99-48FA-9681-7711F3C661E8}"/>
              </c:ext>
            </c:extLst>
          </c:dPt>
          <c:dPt>
            <c:idx val="5"/>
            <c:invertIfNegative val="0"/>
            <c:bubble3D val="0"/>
            <c:spPr>
              <a:solidFill>
                <a:schemeClr val="tx2">
                  <a:lumMod val="75000"/>
                </a:schemeClr>
              </a:solid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8-0D99-48FA-9681-7711F3C661E8}"/>
              </c:ext>
            </c:extLst>
          </c:dPt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'Б1 Воронка'!$G$7:$G$12</c:f>
              <c:strCache>
                <c:ptCount val="6"/>
                <c:pt idx="0">
                  <c:v>Просмотр рекламы в Сети</c:v>
                </c:pt>
                <c:pt idx="1">
                  <c:v>Посещение интернет-магазина</c:v>
                </c:pt>
                <c:pt idx="2">
                  <c:v>Выбор товара </c:v>
                </c:pt>
                <c:pt idx="3">
                  <c:v>Добавление в корзину</c:v>
                </c:pt>
                <c:pt idx="4">
                  <c:v>Оформление заказа</c:v>
                </c:pt>
                <c:pt idx="5">
                  <c:v>Оплата</c:v>
                </c:pt>
              </c:strCache>
            </c:strRef>
          </c:cat>
          <c:val>
            <c:numRef>
              <c:f>'Б1 Воронка'!$H$7:$H$12</c:f>
              <c:numCache>
                <c:formatCode>#,##0</c:formatCode>
                <c:ptCount val="6"/>
                <c:pt idx="0">
                  <c:v>2563</c:v>
                </c:pt>
                <c:pt idx="1">
                  <c:v>1025</c:v>
                </c:pt>
                <c:pt idx="2">
                  <c:v>615</c:v>
                </c:pt>
                <c:pt idx="3">
                  <c:v>453</c:v>
                </c:pt>
                <c:pt idx="4">
                  <c:v>272</c:v>
                </c:pt>
                <c:pt idx="5">
                  <c:v>257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0D99-48FA-9681-7711F3C661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"/>
        <c:overlap val="100"/>
        <c:axId val="626881152"/>
        <c:axId val="626889856"/>
      </c:barChart>
      <c:catAx>
        <c:axId val="626881152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ru-RU"/>
          </a:p>
        </c:txPr>
        <c:crossAx val="626889856"/>
        <c:crosses val="autoZero"/>
        <c:auto val="1"/>
        <c:lblAlgn val="ctr"/>
        <c:lblOffset val="100"/>
        <c:noMultiLvlLbl val="0"/>
      </c:catAx>
      <c:valAx>
        <c:axId val="626889856"/>
        <c:scaling>
          <c:orientation val="minMax"/>
          <c:max val="2700"/>
          <c:min val="0"/>
        </c:scaling>
        <c:delete val="1"/>
        <c:axPos val="t"/>
        <c:numFmt formatCode="#,##0" sourceLinked="1"/>
        <c:majorTickMark val="none"/>
        <c:minorTickMark val="none"/>
        <c:tickLblPos val="nextTo"/>
        <c:crossAx val="626881152"/>
        <c:crosses val="autoZero"/>
        <c:crossBetween val="between"/>
      </c:valAx>
      <c:spPr>
        <a:noFill/>
        <a:ln>
          <a:noFill/>
        </a:ln>
        <a:effectLst/>
      </c:spPr>
    </c:plotArea>
    <c:plotVisOnly val="0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bg1">
          <a:lumMod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4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 cap="small" baseline="0"/>
            </a:pPr>
            <a:r>
              <a:rPr lang="ru-RU" sz="1200" cap="small" baseline="0"/>
              <a:t>Распределение численности населения России по полу и возрастным группам</a:t>
            </a:r>
            <a:endParaRPr lang="en-US" sz="1200" cap="small" baseline="0"/>
          </a:p>
          <a:p>
            <a:pPr>
              <a:defRPr sz="1200" cap="small" baseline="0"/>
            </a:pPr>
            <a:r>
              <a:rPr lang="ru-RU" sz="1100" b="0" cap="small" baseline="0"/>
              <a:t>на 1 января 2018 года (млн человек)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54347521288068101"/>
          <c:y val="0.16118308792961164"/>
          <c:w val="0.40178204638505516"/>
          <c:h val="0.6895395860714972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'Б2 Пирамида'!$C$8</c:f>
              <c:strCache>
                <c:ptCount val="1"/>
                <c:pt idx="0">
                  <c:v>Женщины</c:v>
                </c:pt>
              </c:strCache>
            </c:strRef>
          </c:tx>
          <c:spPr>
            <a:solidFill>
              <a:srgbClr val="C00000"/>
            </a:solidFill>
          </c:spPr>
          <c:invertIfNegative val="0"/>
          <c:cat>
            <c:strRef>
              <c:f>'Б2 Пирамида'!$E$9:$E$109</c:f>
              <c:strCache>
                <c:ptCount val="101"/>
                <c:pt idx="0">
                  <c:v>0   </c:v>
                </c:pt>
                <c:pt idx="1">
                  <c:v>1   </c:v>
                </c:pt>
                <c:pt idx="2">
                  <c:v>2   </c:v>
                </c:pt>
                <c:pt idx="3">
                  <c:v>3   </c:v>
                </c:pt>
                <c:pt idx="4">
                  <c:v>4   </c:v>
                </c:pt>
                <c:pt idx="5">
                  <c:v>5   </c:v>
                </c:pt>
                <c:pt idx="6">
                  <c:v>6   </c:v>
                </c:pt>
                <c:pt idx="7">
                  <c:v>7   </c:v>
                </c:pt>
                <c:pt idx="8">
                  <c:v>8   </c:v>
                </c:pt>
                <c:pt idx="9">
                  <c:v>9   </c:v>
                </c:pt>
                <c:pt idx="10">
                  <c:v>10  </c:v>
                </c:pt>
                <c:pt idx="11">
                  <c:v>11  </c:v>
                </c:pt>
                <c:pt idx="12">
                  <c:v>12  </c:v>
                </c:pt>
                <c:pt idx="13">
                  <c:v>13  </c:v>
                </c:pt>
                <c:pt idx="14">
                  <c:v>14  </c:v>
                </c:pt>
                <c:pt idx="15">
                  <c:v>15  </c:v>
                </c:pt>
                <c:pt idx="16">
                  <c:v>16  </c:v>
                </c:pt>
                <c:pt idx="17">
                  <c:v>17  </c:v>
                </c:pt>
                <c:pt idx="18">
                  <c:v>18  </c:v>
                </c:pt>
                <c:pt idx="19">
                  <c:v>19  </c:v>
                </c:pt>
                <c:pt idx="20">
                  <c:v>20  </c:v>
                </c:pt>
                <c:pt idx="21">
                  <c:v>21  </c:v>
                </c:pt>
                <c:pt idx="22">
                  <c:v>22  </c:v>
                </c:pt>
                <c:pt idx="23">
                  <c:v>23  </c:v>
                </c:pt>
                <c:pt idx="24">
                  <c:v>24  </c:v>
                </c:pt>
                <c:pt idx="25">
                  <c:v>25  </c:v>
                </c:pt>
                <c:pt idx="26">
                  <c:v>26  </c:v>
                </c:pt>
                <c:pt idx="27">
                  <c:v>27  </c:v>
                </c:pt>
                <c:pt idx="28">
                  <c:v>28  </c:v>
                </c:pt>
                <c:pt idx="29">
                  <c:v>29  </c:v>
                </c:pt>
                <c:pt idx="30">
                  <c:v>30  </c:v>
                </c:pt>
                <c:pt idx="31">
                  <c:v>31  </c:v>
                </c:pt>
                <c:pt idx="32">
                  <c:v>32  </c:v>
                </c:pt>
                <c:pt idx="33">
                  <c:v>33  </c:v>
                </c:pt>
                <c:pt idx="34">
                  <c:v>34  </c:v>
                </c:pt>
                <c:pt idx="35">
                  <c:v>35  </c:v>
                </c:pt>
                <c:pt idx="36">
                  <c:v>36  </c:v>
                </c:pt>
                <c:pt idx="37">
                  <c:v>37  </c:v>
                </c:pt>
                <c:pt idx="38">
                  <c:v>38  </c:v>
                </c:pt>
                <c:pt idx="39">
                  <c:v>39  </c:v>
                </c:pt>
                <c:pt idx="40">
                  <c:v>40  </c:v>
                </c:pt>
                <c:pt idx="41">
                  <c:v>41  </c:v>
                </c:pt>
                <c:pt idx="42">
                  <c:v>42  </c:v>
                </c:pt>
                <c:pt idx="43">
                  <c:v>43  </c:v>
                </c:pt>
                <c:pt idx="44">
                  <c:v>44  </c:v>
                </c:pt>
                <c:pt idx="45">
                  <c:v>45  </c:v>
                </c:pt>
                <c:pt idx="46">
                  <c:v>46  </c:v>
                </c:pt>
                <c:pt idx="47">
                  <c:v>47  </c:v>
                </c:pt>
                <c:pt idx="48">
                  <c:v>48  </c:v>
                </c:pt>
                <c:pt idx="49">
                  <c:v>49  </c:v>
                </c:pt>
                <c:pt idx="50">
                  <c:v>50  </c:v>
                </c:pt>
                <c:pt idx="51">
                  <c:v>51  </c:v>
                </c:pt>
                <c:pt idx="52">
                  <c:v>52  </c:v>
                </c:pt>
                <c:pt idx="53">
                  <c:v>53  </c:v>
                </c:pt>
                <c:pt idx="54">
                  <c:v>54  </c:v>
                </c:pt>
                <c:pt idx="55">
                  <c:v>55  </c:v>
                </c:pt>
                <c:pt idx="56">
                  <c:v>56  </c:v>
                </c:pt>
                <c:pt idx="57">
                  <c:v>57  </c:v>
                </c:pt>
                <c:pt idx="58">
                  <c:v>58  </c:v>
                </c:pt>
                <c:pt idx="59">
                  <c:v>59  </c:v>
                </c:pt>
                <c:pt idx="60">
                  <c:v>60  </c:v>
                </c:pt>
                <c:pt idx="61">
                  <c:v>61  </c:v>
                </c:pt>
                <c:pt idx="62">
                  <c:v>62  </c:v>
                </c:pt>
                <c:pt idx="63">
                  <c:v>63  </c:v>
                </c:pt>
                <c:pt idx="64">
                  <c:v>64  </c:v>
                </c:pt>
                <c:pt idx="65">
                  <c:v>65  </c:v>
                </c:pt>
                <c:pt idx="66">
                  <c:v>66  </c:v>
                </c:pt>
                <c:pt idx="67">
                  <c:v>67  </c:v>
                </c:pt>
                <c:pt idx="68">
                  <c:v>68  </c:v>
                </c:pt>
                <c:pt idx="69">
                  <c:v>69  </c:v>
                </c:pt>
                <c:pt idx="70">
                  <c:v>70  </c:v>
                </c:pt>
                <c:pt idx="71">
                  <c:v>71  </c:v>
                </c:pt>
                <c:pt idx="72">
                  <c:v>72  </c:v>
                </c:pt>
                <c:pt idx="73">
                  <c:v>73  </c:v>
                </c:pt>
                <c:pt idx="74">
                  <c:v>74  </c:v>
                </c:pt>
                <c:pt idx="75">
                  <c:v>75  </c:v>
                </c:pt>
                <c:pt idx="76">
                  <c:v>76  </c:v>
                </c:pt>
                <c:pt idx="77">
                  <c:v>77  </c:v>
                </c:pt>
                <c:pt idx="78">
                  <c:v>78  </c:v>
                </c:pt>
                <c:pt idx="79">
                  <c:v>79  </c:v>
                </c:pt>
                <c:pt idx="80">
                  <c:v>80  </c:v>
                </c:pt>
                <c:pt idx="81">
                  <c:v>81  </c:v>
                </c:pt>
                <c:pt idx="82">
                  <c:v>82  </c:v>
                </c:pt>
                <c:pt idx="83">
                  <c:v>83  </c:v>
                </c:pt>
                <c:pt idx="84">
                  <c:v>84  </c:v>
                </c:pt>
                <c:pt idx="85">
                  <c:v>85  </c:v>
                </c:pt>
                <c:pt idx="86">
                  <c:v>86  </c:v>
                </c:pt>
                <c:pt idx="87">
                  <c:v>87  </c:v>
                </c:pt>
                <c:pt idx="88">
                  <c:v>88  </c:v>
                </c:pt>
                <c:pt idx="89">
                  <c:v>89  </c:v>
                </c:pt>
                <c:pt idx="90">
                  <c:v>90  </c:v>
                </c:pt>
                <c:pt idx="91">
                  <c:v>91  </c:v>
                </c:pt>
                <c:pt idx="92">
                  <c:v>92  </c:v>
                </c:pt>
                <c:pt idx="93">
                  <c:v>93  </c:v>
                </c:pt>
                <c:pt idx="94">
                  <c:v>94  </c:v>
                </c:pt>
                <c:pt idx="95">
                  <c:v>95  </c:v>
                </c:pt>
                <c:pt idx="96">
                  <c:v>96  </c:v>
                </c:pt>
                <c:pt idx="97">
                  <c:v>97  </c:v>
                </c:pt>
                <c:pt idx="98">
                  <c:v>98  </c:v>
                </c:pt>
                <c:pt idx="99">
                  <c:v>99  </c:v>
                </c:pt>
                <c:pt idx="100">
                  <c:v>100+</c:v>
                </c:pt>
              </c:strCache>
            </c:strRef>
          </c:cat>
          <c:val>
            <c:numRef>
              <c:f>'Б2 Пирамида'!$C$9:$C$109</c:f>
              <c:numCache>
                <c:formatCode>#,##0</c:formatCode>
                <c:ptCount val="101"/>
                <c:pt idx="0">
                  <c:v>818167</c:v>
                </c:pt>
                <c:pt idx="1">
                  <c:v>914317</c:v>
                </c:pt>
                <c:pt idx="2">
                  <c:v>938936</c:v>
                </c:pt>
                <c:pt idx="3">
                  <c:v>939804</c:v>
                </c:pt>
                <c:pt idx="4">
                  <c:v>932909</c:v>
                </c:pt>
                <c:pt idx="5">
                  <c:v>935380</c:v>
                </c:pt>
                <c:pt idx="6">
                  <c:v>885501</c:v>
                </c:pt>
                <c:pt idx="7">
                  <c:v>826831</c:v>
                </c:pt>
                <c:pt idx="8">
                  <c:v>837259</c:v>
                </c:pt>
                <c:pt idx="9">
                  <c:v>835232</c:v>
                </c:pt>
                <c:pt idx="10">
                  <c:v>788780</c:v>
                </c:pt>
                <c:pt idx="11">
                  <c:v>728568</c:v>
                </c:pt>
                <c:pt idx="12">
                  <c:v>732176</c:v>
                </c:pt>
                <c:pt idx="13">
                  <c:v>733693</c:v>
                </c:pt>
                <c:pt idx="14">
                  <c:v>725180</c:v>
                </c:pt>
                <c:pt idx="15">
                  <c:v>700604</c:v>
                </c:pt>
                <c:pt idx="16">
                  <c:v>657129</c:v>
                </c:pt>
                <c:pt idx="17">
                  <c:v>671472</c:v>
                </c:pt>
                <c:pt idx="18">
                  <c:v>636329</c:v>
                </c:pt>
                <c:pt idx="19">
                  <c:v>665922</c:v>
                </c:pt>
                <c:pt idx="20">
                  <c:v>648653</c:v>
                </c:pt>
                <c:pt idx="21">
                  <c:v>682999</c:v>
                </c:pt>
                <c:pt idx="22">
                  <c:v>726087</c:v>
                </c:pt>
                <c:pt idx="23">
                  <c:v>757711</c:v>
                </c:pt>
                <c:pt idx="24">
                  <c:v>776245</c:v>
                </c:pt>
                <c:pt idx="25">
                  <c:v>900830</c:v>
                </c:pt>
                <c:pt idx="26">
                  <c:v>997241</c:v>
                </c:pt>
                <c:pt idx="27">
                  <c:v>1150306</c:v>
                </c:pt>
                <c:pt idx="28">
                  <c:v>1178846</c:v>
                </c:pt>
                <c:pt idx="29">
                  <c:v>1235159</c:v>
                </c:pt>
                <c:pt idx="30">
                  <c:v>1290218</c:v>
                </c:pt>
                <c:pt idx="31">
                  <c:v>1286729</c:v>
                </c:pt>
                <c:pt idx="32">
                  <c:v>1278421</c:v>
                </c:pt>
                <c:pt idx="33">
                  <c:v>1242393</c:v>
                </c:pt>
                <c:pt idx="34">
                  <c:v>1267375</c:v>
                </c:pt>
                <c:pt idx="35">
                  <c:v>1194463</c:v>
                </c:pt>
                <c:pt idx="36">
                  <c:v>1139573</c:v>
                </c:pt>
                <c:pt idx="37">
                  <c:v>1213400</c:v>
                </c:pt>
                <c:pt idx="38">
                  <c:v>1121021</c:v>
                </c:pt>
                <c:pt idx="39">
                  <c:v>1120701</c:v>
                </c:pt>
                <c:pt idx="40">
                  <c:v>1090156</c:v>
                </c:pt>
                <c:pt idx="41">
                  <c:v>1100616</c:v>
                </c:pt>
                <c:pt idx="42">
                  <c:v>1114405</c:v>
                </c:pt>
                <c:pt idx="43">
                  <c:v>1068984</c:v>
                </c:pt>
                <c:pt idx="44">
                  <c:v>1038137</c:v>
                </c:pt>
                <c:pt idx="45">
                  <c:v>1042711</c:v>
                </c:pt>
                <c:pt idx="46">
                  <c:v>1001904</c:v>
                </c:pt>
                <c:pt idx="47">
                  <c:v>1037962</c:v>
                </c:pt>
                <c:pt idx="48">
                  <c:v>940500</c:v>
                </c:pt>
                <c:pt idx="49">
                  <c:v>930097</c:v>
                </c:pt>
                <c:pt idx="50">
                  <c:v>918297</c:v>
                </c:pt>
                <c:pt idx="51">
                  <c:v>953731</c:v>
                </c:pt>
                <c:pt idx="52">
                  <c:v>1009490</c:v>
                </c:pt>
                <c:pt idx="53">
                  <c:v>1035454</c:v>
                </c:pt>
                <c:pt idx="54">
                  <c:v>1111442</c:v>
                </c:pt>
                <c:pt idx="55">
                  <c:v>1160756</c:v>
                </c:pt>
                <c:pt idx="56">
                  <c:v>1216455</c:v>
                </c:pt>
                <c:pt idx="57">
                  <c:v>1306096</c:v>
                </c:pt>
                <c:pt idx="58">
                  <c:v>1227192</c:v>
                </c:pt>
                <c:pt idx="59">
                  <c:v>1226037</c:v>
                </c:pt>
                <c:pt idx="60">
                  <c:v>1192351</c:v>
                </c:pt>
                <c:pt idx="61">
                  <c:v>1158348</c:v>
                </c:pt>
                <c:pt idx="62">
                  <c:v>1168582</c:v>
                </c:pt>
                <c:pt idx="63">
                  <c:v>1161643</c:v>
                </c:pt>
                <c:pt idx="64">
                  <c:v>1046813</c:v>
                </c:pt>
                <c:pt idx="65">
                  <c:v>1054666</c:v>
                </c:pt>
                <c:pt idx="66">
                  <c:v>1008789</c:v>
                </c:pt>
                <c:pt idx="67">
                  <c:v>995606</c:v>
                </c:pt>
                <c:pt idx="68">
                  <c:v>1003436</c:v>
                </c:pt>
                <c:pt idx="69">
                  <c:v>820491</c:v>
                </c:pt>
                <c:pt idx="70">
                  <c:v>791039</c:v>
                </c:pt>
                <c:pt idx="71">
                  <c:v>703660</c:v>
                </c:pt>
                <c:pt idx="72">
                  <c:v>426821</c:v>
                </c:pt>
                <c:pt idx="73">
                  <c:v>317678</c:v>
                </c:pt>
                <c:pt idx="74">
                  <c:v>288729</c:v>
                </c:pt>
                <c:pt idx="75">
                  <c:v>428274</c:v>
                </c:pt>
                <c:pt idx="76">
                  <c:v>653378</c:v>
                </c:pt>
                <c:pt idx="77">
                  <c:v>686166</c:v>
                </c:pt>
                <c:pt idx="78">
                  <c:v>723811</c:v>
                </c:pt>
                <c:pt idx="79">
                  <c:v>696285</c:v>
                </c:pt>
                <c:pt idx="80">
                  <c:v>662226</c:v>
                </c:pt>
                <c:pt idx="81">
                  <c:v>501308</c:v>
                </c:pt>
                <c:pt idx="82">
                  <c:v>409477</c:v>
                </c:pt>
                <c:pt idx="83">
                  <c:v>296031</c:v>
                </c:pt>
                <c:pt idx="84">
                  <c:v>256426</c:v>
                </c:pt>
                <c:pt idx="85">
                  <c:v>284653</c:v>
                </c:pt>
                <c:pt idx="86">
                  <c:v>247101</c:v>
                </c:pt>
                <c:pt idx="87">
                  <c:v>258781</c:v>
                </c:pt>
                <c:pt idx="88">
                  <c:v>199864</c:v>
                </c:pt>
                <c:pt idx="89">
                  <c:v>180683</c:v>
                </c:pt>
                <c:pt idx="90">
                  <c:v>136441</c:v>
                </c:pt>
                <c:pt idx="91">
                  <c:v>107474</c:v>
                </c:pt>
                <c:pt idx="92">
                  <c:v>79663</c:v>
                </c:pt>
                <c:pt idx="93">
                  <c:v>58486</c:v>
                </c:pt>
                <c:pt idx="94">
                  <c:v>38752</c:v>
                </c:pt>
                <c:pt idx="95">
                  <c:v>23100</c:v>
                </c:pt>
                <c:pt idx="96">
                  <c:v>15756</c:v>
                </c:pt>
                <c:pt idx="97">
                  <c:v>11710</c:v>
                </c:pt>
                <c:pt idx="98">
                  <c:v>5374</c:v>
                </c:pt>
                <c:pt idx="99">
                  <c:v>4826</c:v>
                </c:pt>
                <c:pt idx="100">
                  <c:v>12837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462-4AED-8390-FEE376B5F492}"/>
            </c:ext>
          </c:extLst>
        </c:ser>
        <c:ser>
          <c:idx val="1"/>
          <c:order val="1"/>
          <c:spPr>
            <a:solidFill>
              <a:srgbClr val="FF7CAA"/>
            </a:solidFill>
          </c:spPr>
          <c:invertIfNegative val="0"/>
          <c:cat>
            <c:strRef>
              <c:f>'Б2 Пирамида'!$E$9:$E$109</c:f>
              <c:strCache>
                <c:ptCount val="101"/>
                <c:pt idx="0">
                  <c:v>0   </c:v>
                </c:pt>
                <c:pt idx="1">
                  <c:v>1   </c:v>
                </c:pt>
                <c:pt idx="2">
                  <c:v>2   </c:v>
                </c:pt>
                <c:pt idx="3">
                  <c:v>3   </c:v>
                </c:pt>
                <c:pt idx="4">
                  <c:v>4   </c:v>
                </c:pt>
                <c:pt idx="5">
                  <c:v>5   </c:v>
                </c:pt>
                <c:pt idx="6">
                  <c:v>6   </c:v>
                </c:pt>
                <c:pt idx="7">
                  <c:v>7   </c:v>
                </c:pt>
                <c:pt idx="8">
                  <c:v>8   </c:v>
                </c:pt>
                <c:pt idx="9">
                  <c:v>9   </c:v>
                </c:pt>
                <c:pt idx="10">
                  <c:v>10  </c:v>
                </c:pt>
                <c:pt idx="11">
                  <c:v>11  </c:v>
                </c:pt>
                <c:pt idx="12">
                  <c:v>12  </c:v>
                </c:pt>
                <c:pt idx="13">
                  <c:v>13  </c:v>
                </c:pt>
                <c:pt idx="14">
                  <c:v>14  </c:v>
                </c:pt>
                <c:pt idx="15">
                  <c:v>15  </c:v>
                </c:pt>
                <c:pt idx="16">
                  <c:v>16  </c:v>
                </c:pt>
                <c:pt idx="17">
                  <c:v>17  </c:v>
                </c:pt>
                <c:pt idx="18">
                  <c:v>18  </c:v>
                </c:pt>
                <c:pt idx="19">
                  <c:v>19  </c:v>
                </c:pt>
                <c:pt idx="20">
                  <c:v>20  </c:v>
                </c:pt>
                <c:pt idx="21">
                  <c:v>21  </c:v>
                </c:pt>
                <c:pt idx="22">
                  <c:v>22  </c:v>
                </c:pt>
                <c:pt idx="23">
                  <c:v>23  </c:v>
                </c:pt>
                <c:pt idx="24">
                  <c:v>24  </c:v>
                </c:pt>
                <c:pt idx="25">
                  <c:v>25  </c:v>
                </c:pt>
                <c:pt idx="26">
                  <c:v>26  </c:v>
                </c:pt>
                <c:pt idx="27">
                  <c:v>27  </c:v>
                </c:pt>
                <c:pt idx="28">
                  <c:v>28  </c:v>
                </c:pt>
                <c:pt idx="29">
                  <c:v>29  </c:v>
                </c:pt>
                <c:pt idx="30">
                  <c:v>30  </c:v>
                </c:pt>
                <c:pt idx="31">
                  <c:v>31  </c:v>
                </c:pt>
                <c:pt idx="32">
                  <c:v>32  </c:v>
                </c:pt>
                <c:pt idx="33">
                  <c:v>33  </c:v>
                </c:pt>
                <c:pt idx="34">
                  <c:v>34  </c:v>
                </c:pt>
                <c:pt idx="35">
                  <c:v>35  </c:v>
                </c:pt>
                <c:pt idx="36">
                  <c:v>36  </c:v>
                </c:pt>
                <c:pt idx="37">
                  <c:v>37  </c:v>
                </c:pt>
                <c:pt idx="38">
                  <c:v>38  </c:v>
                </c:pt>
                <c:pt idx="39">
                  <c:v>39  </c:v>
                </c:pt>
                <c:pt idx="40">
                  <c:v>40  </c:v>
                </c:pt>
                <c:pt idx="41">
                  <c:v>41  </c:v>
                </c:pt>
                <c:pt idx="42">
                  <c:v>42  </c:v>
                </c:pt>
                <c:pt idx="43">
                  <c:v>43  </c:v>
                </c:pt>
                <c:pt idx="44">
                  <c:v>44  </c:v>
                </c:pt>
                <c:pt idx="45">
                  <c:v>45  </c:v>
                </c:pt>
                <c:pt idx="46">
                  <c:v>46  </c:v>
                </c:pt>
                <c:pt idx="47">
                  <c:v>47  </c:v>
                </c:pt>
                <c:pt idx="48">
                  <c:v>48  </c:v>
                </c:pt>
                <c:pt idx="49">
                  <c:v>49  </c:v>
                </c:pt>
                <c:pt idx="50">
                  <c:v>50  </c:v>
                </c:pt>
                <c:pt idx="51">
                  <c:v>51  </c:v>
                </c:pt>
                <c:pt idx="52">
                  <c:v>52  </c:v>
                </c:pt>
                <c:pt idx="53">
                  <c:v>53  </c:v>
                </c:pt>
                <c:pt idx="54">
                  <c:v>54  </c:v>
                </c:pt>
                <c:pt idx="55">
                  <c:v>55  </c:v>
                </c:pt>
                <c:pt idx="56">
                  <c:v>56  </c:v>
                </c:pt>
                <c:pt idx="57">
                  <c:v>57  </c:v>
                </c:pt>
                <c:pt idx="58">
                  <c:v>58  </c:v>
                </c:pt>
                <c:pt idx="59">
                  <c:v>59  </c:v>
                </c:pt>
                <c:pt idx="60">
                  <c:v>60  </c:v>
                </c:pt>
                <c:pt idx="61">
                  <c:v>61  </c:v>
                </c:pt>
                <c:pt idx="62">
                  <c:v>62  </c:v>
                </c:pt>
                <c:pt idx="63">
                  <c:v>63  </c:v>
                </c:pt>
                <c:pt idx="64">
                  <c:v>64  </c:v>
                </c:pt>
                <c:pt idx="65">
                  <c:v>65  </c:v>
                </c:pt>
                <c:pt idx="66">
                  <c:v>66  </c:v>
                </c:pt>
                <c:pt idx="67">
                  <c:v>67  </c:v>
                </c:pt>
                <c:pt idx="68">
                  <c:v>68  </c:v>
                </c:pt>
                <c:pt idx="69">
                  <c:v>69  </c:v>
                </c:pt>
                <c:pt idx="70">
                  <c:v>70  </c:v>
                </c:pt>
                <c:pt idx="71">
                  <c:v>71  </c:v>
                </c:pt>
                <c:pt idx="72">
                  <c:v>72  </c:v>
                </c:pt>
                <c:pt idx="73">
                  <c:v>73  </c:v>
                </c:pt>
                <c:pt idx="74">
                  <c:v>74  </c:v>
                </c:pt>
                <c:pt idx="75">
                  <c:v>75  </c:v>
                </c:pt>
                <c:pt idx="76">
                  <c:v>76  </c:v>
                </c:pt>
                <c:pt idx="77">
                  <c:v>77  </c:v>
                </c:pt>
                <c:pt idx="78">
                  <c:v>78  </c:v>
                </c:pt>
                <c:pt idx="79">
                  <c:v>79  </c:v>
                </c:pt>
                <c:pt idx="80">
                  <c:v>80  </c:v>
                </c:pt>
                <c:pt idx="81">
                  <c:v>81  </c:v>
                </c:pt>
                <c:pt idx="82">
                  <c:v>82  </c:v>
                </c:pt>
                <c:pt idx="83">
                  <c:v>83  </c:v>
                </c:pt>
                <c:pt idx="84">
                  <c:v>84  </c:v>
                </c:pt>
                <c:pt idx="85">
                  <c:v>85  </c:v>
                </c:pt>
                <c:pt idx="86">
                  <c:v>86  </c:v>
                </c:pt>
                <c:pt idx="87">
                  <c:v>87  </c:v>
                </c:pt>
                <c:pt idx="88">
                  <c:v>88  </c:v>
                </c:pt>
                <c:pt idx="89">
                  <c:v>89  </c:v>
                </c:pt>
                <c:pt idx="90">
                  <c:v>90  </c:v>
                </c:pt>
                <c:pt idx="91">
                  <c:v>91  </c:v>
                </c:pt>
                <c:pt idx="92">
                  <c:v>92  </c:v>
                </c:pt>
                <c:pt idx="93">
                  <c:v>93  </c:v>
                </c:pt>
                <c:pt idx="94">
                  <c:v>94  </c:v>
                </c:pt>
                <c:pt idx="95">
                  <c:v>95  </c:v>
                </c:pt>
                <c:pt idx="96">
                  <c:v>96  </c:v>
                </c:pt>
                <c:pt idx="97">
                  <c:v>97  </c:v>
                </c:pt>
                <c:pt idx="98">
                  <c:v>98  </c:v>
                </c:pt>
                <c:pt idx="99">
                  <c:v>99  </c:v>
                </c:pt>
                <c:pt idx="100">
                  <c:v>100+</c:v>
                </c:pt>
              </c:strCache>
            </c:strRef>
          </c:cat>
          <c:val>
            <c:numRef>
              <c:f>'Б2 Пирамида'!$D$9:$D$109</c:f>
              <c:numCache>
                <c:formatCode>#,##0</c:formatCode>
                <c:ptCount val="101"/>
                <c:pt idx="0">
                  <c:v>818167</c:v>
                </c:pt>
                <c:pt idx="1">
                  <c:v>914317</c:v>
                </c:pt>
                <c:pt idx="2">
                  <c:v>938936</c:v>
                </c:pt>
                <c:pt idx="3">
                  <c:v>939804</c:v>
                </c:pt>
                <c:pt idx="4">
                  <c:v>932909</c:v>
                </c:pt>
                <c:pt idx="5">
                  <c:v>935380</c:v>
                </c:pt>
                <c:pt idx="6">
                  <c:v>885501</c:v>
                </c:pt>
                <c:pt idx="7">
                  <c:v>826831</c:v>
                </c:pt>
                <c:pt idx="8">
                  <c:v>837259</c:v>
                </c:pt>
                <c:pt idx="9">
                  <c:v>835232</c:v>
                </c:pt>
                <c:pt idx="10">
                  <c:v>788780</c:v>
                </c:pt>
                <c:pt idx="11">
                  <c:v>728568</c:v>
                </c:pt>
                <c:pt idx="12">
                  <c:v>732176</c:v>
                </c:pt>
                <c:pt idx="13">
                  <c:v>733693</c:v>
                </c:pt>
                <c:pt idx="14">
                  <c:v>725180</c:v>
                </c:pt>
                <c:pt idx="15">
                  <c:v>700604</c:v>
                </c:pt>
                <c:pt idx="16">
                  <c:v>657129</c:v>
                </c:pt>
                <c:pt idx="17">
                  <c:v>671472</c:v>
                </c:pt>
                <c:pt idx="18">
                  <c:v>636329</c:v>
                </c:pt>
                <c:pt idx="19">
                  <c:v>665922</c:v>
                </c:pt>
                <c:pt idx="20">
                  <c:v>648653</c:v>
                </c:pt>
                <c:pt idx="21">
                  <c:v>682999</c:v>
                </c:pt>
                <c:pt idx="22">
                  <c:v>726087</c:v>
                </c:pt>
                <c:pt idx="23">
                  <c:v>757711</c:v>
                </c:pt>
                <c:pt idx="24">
                  <c:v>776245</c:v>
                </c:pt>
                <c:pt idx="25">
                  <c:v>900830</c:v>
                </c:pt>
                <c:pt idx="26">
                  <c:v>997241</c:v>
                </c:pt>
                <c:pt idx="27">
                  <c:v>1150306</c:v>
                </c:pt>
                <c:pt idx="28">
                  <c:v>1178846</c:v>
                </c:pt>
                <c:pt idx="29">
                  <c:v>1235159</c:v>
                </c:pt>
                <c:pt idx="30">
                  <c:v>1290218</c:v>
                </c:pt>
                <c:pt idx="31">
                  <c:v>1286729</c:v>
                </c:pt>
                <c:pt idx="32">
                  <c:v>1273059</c:v>
                </c:pt>
                <c:pt idx="33">
                  <c:v>1241926</c:v>
                </c:pt>
                <c:pt idx="34">
                  <c:v>1262849</c:v>
                </c:pt>
                <c:pt idx="35">
                  <c:v>1179407</c:v>
                </c:pt>
                <c:pt idx="36">
                  <c:v>1119464</c:v>
                </c:pt>
                <c:pt idx="37">
                  <c:v>1186187</c:v>
                </c:pt>
                <c:pt idx="38">
                  <c:v>1084298</c:v>
                </c:pt>
                <c:pt idx="39">
                  <c:v>1066244</c:v>
                </c:pt>
                <c:pt idx="40">
                  <c:v>1025215</c:v>
                </c:pt>
                <c:pt idx="41">
                  <c:v>1031313</c:v>
                </c:pt>
                <c:pt idx="42">
                  <c:v>1032253</c:v>
                </c:pt>
                <c:pt idx="43">
                  <c:v>991476</c:v>
                </c:pt>
                <c:pt idx="44">
                  <c:v>960904</c:v>
                </c:pt>
                <c:pt idx="45">
                  <c:v>960931</c:v>
                </c:pt>
                <c:pt idx="46">
                  <c:v>926587</c:v>
                </c:pt>
                <c:pt idx="47">
                  <c:v>964631</c:v>
                </c:pt>
                <c:pt idx="48">
                  <c:v>855087</c:v>
                </c:pt>
                <c:pt idx="49">
                  <c:v>839154</c:v>
                </c:pt>
                <c:pt idx="50">
                  <c:v>816007</c:v>
                </c:pt>
                <c:pt idx="51">
                  <c:v>834345</c:v>
                </c:pt>
                <c:pt idx="52">
                  <c:v>875116</c:v>
                </c:pt>
                <c:pt idx="53">
                  <c:v>880936</c:v>
                </c:pt>
                <c:pt idx="54">
                  <c:v>937524</c:v>
                </c:pt>
                <c:pt idx="55">
                  <c:v>958476</c:v>
                </c:pt>
                <c:pt idx="56">
                  <c:v>995119</c:v>
                </c:pt>
                <c:pt idx="57">
                  <c:v>1061617</c:v>
                </c:pt>
                <c:pt idx="58">
                  <c:v>960109</c:v>
                </c:pt>
                <c:pt idx="59">
                  <c:v>937527</c:v>
                </c:pt>
                <c:pt idx="60">
                  <c:v>897057</c:v>
                </c:pt>
                <c:pt idx="61">
                  <c:v>842058</c:v>
                </c:pt>
                <c:pt idx="62">
                  <c:v>822660</c:v>
                </c:pt>
                <c:pt idx="63">
                  <c:v>793031</c:v>
                </c:pt>
                <c:pt idx="64">
                  <c:v>700374</c:v>
                </c:pt>
                <c:pt idx="65">
                  <c:v>687950</c:v>
                </c:pt>
                <c:pt idx="66">
                  <c:v>643199</c:v>
                </c:pt>
                <c:pt idx="67">
                  <c:v>630592</c:v>
                </c:pt>
                <c:pt idx="68">
                  <c:v>606506</c:v>
                </c:pt>
                <c:pt idx="69">
                  <c:v>485763</c:v>
                </c:pt>
                <c:pt idx="70">
                  <c:v>457818</c:v>
                </c:pt>
                <c:pt idx="71">
                  <c:v>390265</c:v>
                </c:pt>
                <c:pt idx="72">
                  <c:v>232662</c:v>
                </c:pt>
                <c:pt idx="73">
                  <c:v>165340</c:v>
                </c:pt>
                <c:pt idx="74">
                  <c:v>145488</c:v>
                </c:pt>
                <c:pt idx="75">
                  <c:v>196420</c:v>
                </c:pt>
                <c:pt idx="76">
                  <c:v>284362</c:v>
                </c:pt>
                <c:pt idx="77">
                  <c:v>294554</c:v>
                </c:pt>
                <c:pt idx="78">
                  <c:v>290512</c:v>
                </c:pt>
                <c:pt idx="79">
                  <c:v>267122</c:v>
                </c:pt>
                <c:pt idx="80">
                  <c:v>257654</c:v>
                </c:pt>
                <c:pt idx="81">
                  <c:v>188035</c:v>
                </c:pt>
                <c:pt idx="82">
                  <c:v>149812</c:v>
                </c:pt>
                <c:pt idx="83">
                  <c:v>102801</c:v>
                </c:pt>
                <c:pt idx="84">
                  <c:v>84832</c:v>
                </c:pt>
                <c:pt idx="85">
                  <c:v>90966</c:v>
                </c:pt>
                <c:pt idx="86">
                  <c:v>77654</c:v>
                </c:pt>
                <c:pt idx="87">
                  <c:v>82548</c:v>
                </c:pt>
                <c:pt idx="88">
                  <c:v>56904</c:v>
                </c:pt>
                <c:pt idx="89">
                  <c:v>49239</c:v>
                </c:pt>
                <c:pt idx="90">
                  <c:v>38091</c:v>
                </c:pt>
                <c:pt idx="91">
                  <c:v>29003</c:v>
                </c:pt>
                <c:pt idx="92">
                  <c:v>20291</c:v>
                </c:pt>
                <c:pt idx="93">
                  <c:v>14192</c:v>
                </c:pt>
                <c:pt idx="94">
                  <c:v>9560</c:v>
                </c:pt>
                <c:pt idx="95">
                  <c:v>6251</c:v>
                </c:pt>
                <c:pt idx="96">
                  <c:v>4692</c:v>
                </c:pt>
                <c:pt idx="97">
                  <c:v>4004</c:v>
                </c:pt>
                <c:pt idx="98">
                  <c:v>1877</c:v>
                </c:pt>
                <c:pt idx="99">
                  <c:v>1630</c:v>
                </c:pt>
                <c:pt idx="100">
                  <c:v>4743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3462-4AED-8390-FEE376B5F4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885504"/>
        <c:axId val="626911616"/>
      </c:barChart>
      <c:catAx>
        <c:axId val="626885504"/>
        <c:scaling>
          <c:orientation val="minMax"/>
        </c:scaling>
        <c:delete val="0"/>
        <c:axPos val="l"/>
        <c:numFmt formatCode="General" sourceLinked="0"/>
        <c:majorTickMark val="none"/>
        <c:minorTickMark val="none"/>
        <c:tickLblPos val="nextTo"/>
        <c:crossAx val="626911616"/>
        <c:crosses val="autoZero"/>
        <c:auto val="1"/>
        <c:lblAlgn val="ctr"/>
        <c:lblOffset val="100"/>
        <c:tickLblSkip val="5"/>
        <c:tickMarkSkip val="1"/>
        <c:noMultiLvlLbl val="0"/>
      </c:catAx>
      <c:valAx>
        <c:axId val="626911616"/>
        <c:scaling>
          <c:orientation val="minMax"/>
        </c:scaling>
        <c:delete val="0"/>
        <c:axPos val="b"/>
        <c:majorGridlines>
          <c:spPr>
            <a:ln w="3175">
              <a:solidFill>
                <a:schemeClr val="bg1">
                  <a:lumMod val="85000"/>
                </a:schemeClr>
              </a:solidFill>
              <a:prstDash val="sysDot"/>
            </a:ln>
          </c:spPr>
        </c:majorGridlines>
        <c:numFmt formatCode="#,##0" sourceLinked="1"/>
        <c:majorTickMark val="none"/>
        <c:minorTickMark val="none"/>
        <c:tickLblPos val="nextTo"/>
        <c:crossAx val="626885504"/>
        <c:crosses val="autoZero"/>
        <c:crossBetween val="between"/>
        <c:majorUnit val="200000"/>
        <c:dispUnits>
          <c:builtInUnit val="thousands"/>
        </c:dispUnits>
      </c:valAx>
    </c:plotArea>
    <c:plotVisOnly val="1"/>
    <c:dispBlanksAs val="gap"/>
    <c:showDLblsOverMax val="0"/>
  </c:chart>
  <c:spPr>
    <a:ln>
      <a:solidFill>
        <a:schemeClr val="bg2">
          <a:lumMod val="90000"/>
        </a:schemeClr>
      </a:solidFill>
    </a:ln>
  </c:spPr>
  <c:printSettings>
    <c:headerFooter/>
    <c:pageMargins b="0.75" l="0.7" r="0.7" t="0.75" header="0.3" footer="0.3"/>
    <c:pageSetup/>
  </c:printSettings>
</c:chartSpace>
</file>

<file path=xl/charts/chart14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0320286121430126"/>
          <c:y val="7.6361391744953364E-2"/>
          <c:w val="0.86417112138505625"/>
          <c:h val="0.8400167656019650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'Б2 Пирамида'!$B$8</c:f>
              <c:strCache>
                <c:ptCount val="1"/>
                <c:pt idx="0">
                  <c:v>Мужчины</c:v>
                </c:pt>
              </c:strCache>
            </c:strRef>
          </c:tx>
          <c:spPr>
            <a:solidFill>
              <a:schemeClr val="accent5">
                <a:lumMod val="50000"/>
              </a:schemeClr>
            </a:solidFill>
          </c:spPr>
          <c:invertIfNegative val="0"/>
          <c:cat>
            <c:strRef>
              <c:f>'Б2 Пирамида'!$A$9:$A$109</c:f>
              <c:strCache>
                <c:ptCount val="10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100+</c:v>
                </c:pt>
              </c:strCache>
            </c:strRef>
          </c:cat>
          <c:val>
            <c:numRef>
              <c:f>'Б2 Пирамида'!$B$9:$B$109</c:f>
              <c:numCache>
                <c:formatCode>#,##0</c:formatCode>
                <c:ptCount val="101"/>
                <c:pt idx="0">
                  <c:v>865263</c:v>
                </c:pt>
                <c:pt idx="1">
                  <c:v>965741</c:v>
                </c:pt>
                <c:pt idx="2">
                  <c:v>992997</c:v>
                </c:pt>
                <c:pt idx="3">
                  <c:v>994639</c:v>
                </c:pt>
                <c:pt idx="4">
                  <c:v>984253</c:v>
                </c:pt>
                <c:pt idx="5">
                  <c:v>989380</c:v>
                </c:pt>
                <c:pt idx="6">
                  <c:v>935602</c:v>
                </c:pt>
                <c:pt idx="7">
                  <c:v>871149</c:v>
                </c:pt>
                <c:pt idx="8">
                  <c:v>881533</c:v>
                </c:pt>
                <c:pt idx="9">
                  <c:v>875216</c:v>
                </c:pt>
                <c:pt idx="10">
                  <c:v>830068</c:v>
                </c:pt>
                <c:pt idx="11">
                  <c:v>764225</c:v>
                </c:pt>
                <c:pt idx="12">
                  <c:v>763917</c:v>
                </c:pt>
                <c:pt idx="13">
                  <c:v>769286</c:v>
                </c:pt>
                <c:pt idx="14">
                  <c:v>761618</c:v>
                </c:pt>
                <c:pt idx="15">
                  <c:v>735520</c:v>
                </c:pt>
                <c:pt idx="16">
                  <c:v>690228</c:v>
                </c:pt>
                <c:pt idx="17">
                  <c:v>708107</c:v>
                </c:pt>
                <c:pt idx="18">
                  <c:v>661017</c:v>
                </c:pt>
                <c:pt idx="19">
                  <c:v>689608</c:v>
                </c:pt>
                <c:pt idx="20">
                  <c:v>669051</c:v>
                </c:pt>
                <c:pt idx="21">
                  <c:v>714022</c:v>
                </c:pt>
                <c:pt idx="22">
                  <c:v>758464</c:v>
                </c:pt>
                <c:pt idx="23">
                  <c:v>797403</c:v>
                </c:pt>
                <c:pt idx="24">
                  <c:v>805179</c:v>
                </c:pt>
                <c:pt idx="25">
                  <c:v>939735</c:v>
                </c:pt>
                <c:pt idx="26">
                  <c:v>1049821</c:v>
                </c:pt>
                <c:pt idx="27">
                  <c:v>1196552</c:v>
                </c:pt>
                <c:pt idx="28">
                  <c:v>1210934</c:v>
                </c:pt>
                <c:pt idx="29">
                  <c:v>1260436</c:v>
                </c:pt>
                <c:pt idx="30">
                  <c:v>1319810</c:v>
                </c:pt>
                <c:pt idx="31">
                  <c:v>1302868</c:v>
                </c:pt>
                <c:pt idx="32">
                  <c:v>1273059</c:v>
                </c:pt>
                <c:pt idx="33">
                  <c:v>1241926</c:v>
                </c:pt>
                <c:pt idx="34">
                  <c:v>1262849</c:v>
                </c:pt>
                <c:pt idx="35">
                  <c:v>1179407</c:v>
                </c:pt>
                <c:pt idx="36">
                  <c:v>1119464</c:v>
                </c:pt>
                <c:pt idx="37">
                  <c:v>1186187</c:v>
                </c:pt>
                <c:pt idx="38">
                  <c:v>1084298</c:v>
                </c:pt>
                <c:pt idx="39">
                  <c:v>1066244</c:v>
                </c:pt>
                <c:pt idx="40">
                  <c:v>1025215</c:v>
                </c:pt>
                <c:pt idx="41">
                  <c:v>1031313</c:v>
                </c:pt>
                <c:pt idx="42">
                  <c:v>1032253</c:v>
                </c:pt>
                <c:pt idx="43">
                  <c:v>991476</c:v>
                </c:pt>
                <c:pt idx="44">
                  <c:v>960904</c:v>
                </c:pt>
                <c:pt idx="45">
                  <c:v>960931</c:v>
                </c:pt>
                <c:pt idx="46">
                  <c:v>926587</c:v>
                </c:pt>
                <c:pt idx="47">
                  <c:v>964631</c:v>
                </c:pt>
                <c:pt idx="48">
                  <c:v>855087</c:v>
                </c:pt>
                <c:pt idx="49">
                  <c:v>839154</c:v>
                </c:pt>
                <c:pt idx="50">
                  <c:v>816007</c:v>
                </c:pt>
                <c:pt idx="51">
                  <c:v>834345</c:v>
                </c:pt>
                <c:pt idx="52">
                  <c:v>875116</c:v>
                </c:pt>
                <c:pt idx="53">
                  <c:v>880936</c:v>
                </c:pt>
                <c:pt idx="54">
                  <c:v>937524</c:v>
                </c:pt>
                <c:pt idx="55">
                  <c:v>958476</c:v>
                </c:pt>
                <c:pt idx="56">
                  <c:v>995119</c:v>
                </c:pt>
                <c:pt idx="57">
                  <c:v>1061617</c:v>
                </c:pt>
                <c:pt idx="58">
                  <c:v>960109</c:v>
                </c:pt>
                <c:pt idx="59">
                  <c:v>937527</c:v>
                </c:pt>
                <c:pt idx="60">
                  <c:v>897057</c:v>
                </c:pt>
                <c:pt idx="61">
                  <c:v>842058</c:v>
                </c:pt>
                <c:pt idx="62">
                  <c:v>822660</c:v>
                </c:pt>
                <c:pt idx="63">
                  <c:v>793031</c:v>
                </c:pt>
                <c:pt idx="64">
                  <c:v>700374</c:v>
                </c:pt>
                <c:pt idx="65">
                  <c:v>687950</c:v>
                </c:pt>
                <c:pt idx="66">
                  <c:v>643199</c:v>
                </c:pt>
                <c:pt idx="67">
                  <c:v>630592</c:v>
                </c:pt>
                <c:pt idx="68">
                  <c:v>606506</c:v>
                </c:pt>
                <c:pt idx="69">
                  <c:v>485763</c:v>
                </c:pt>
                <c:pt idx="70">
                  <c:v>457818</c:v>
                </c:pt>
                <c:pt idx="71">
                  <c:v>390265</c:v>
                </c:pt>
                <c:pt idx="72">
                  <c:v>232662</c:v>
                </c:pt>
                <c:pt idx="73">
                  <c:v>165340</c:v>
                </c:pt>
                <c:pt idx="74">
                  <c:v>145488</c:v>
                </c:pt>
                <c:pt idx="75">
                  <c:v>196420</c:v>
                </c:pt>
                <c:pt idx="76">
                  <c:v>284362</c:v>
                </c:pt>
                <c:pt idx="77">
                  <c:v>294554</c:v>
                </c:pt>
                <c:pt idx="78">
                  <c:v>290512</c:v>
                </c:pt>
                <c:pt idx="79">
                  <c:v>267122</c:v>
                </c:pt>
                <c:pt idx="80">
                  <c:v>257654</c:v>
                </c:pt>
                <c:pt idx="81">
                  <c:v>188035</c:v>
                </c:pt>
                <c:pt idx="82">
                  <c:v>149812</c:v>
                </c:pt>
                <c:pt idx="83">
                  <c:v>102801</c:v>
                </c:pt>
                <c:pt idx="84">
                  <c:v>84832</c:v>
                </c:pt>
                <c:pt idx="85">
                  <c:v>90966</c:v>
                </c:pt>
                <c:pt idx="86">
                  <c:v>77654</c:v>
                </c:pt>
                <c:pt idx="87">
                  <c:v>82548</c:v>
                </c:pt>
                <c:pt idx="88">
                  <c:v>56904</c:v>
                </c:pt>
                <c:pt idx="89">
                  <c:v>49239</c:v>
                </c:pt>
                <c:pt idx="90">
                  <c:v>38091</c:v>
                </c:pt>
                <c:pt idx="91">
                  <c:v>29003</c:v>
                </c:pt>
                <c:pt idx="92">
                  <c:v>20291</c:v>
                </c:pt>
                <c:pt idx="93">
                  <c:v>14192</c:v>
                </c:pt>
                <c:pt idx="94">
                  <c:v>9560</c:v>
                </c:pt>
                <c:pt idx="95">
                  <c:v>6251</c:v>
                </c:pt>
                <c:pt idx="96">
                  <c:v>4692</c:v>
                </c:pt>
                <c:pt idx="97">
                  <c:v>4004</c:v>
                </c:pt>
                <c:pt idx="98">
                  <c:v>1877</c:v>
                </c:pt>
                <c:pt idx="99">
                  <c:v>1630</c:v>
                </c:pt>
                <c:pt idx="100">
                  <c:v>4743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153-45F3-9952-4EFA3482CC94}"/>
            </c:ext>
          </c:extLst>
        </c:ser>
        <c:ser>
          <c:idx val="1"/>
          <c:order val="1"/>
          <c:spPr>
            <a:solidFill>
              <a:srgbClr val="8AA7DA"/>
            </a:solidFill>
          </c:spPr>
          <c:invertIfNegative val="0"/>
          <c:cat>
            <c:strRef>
              <c:f>'Б2 Пирамида'!$A$9:$A$109</c:f>
              <c:strCache>
                <c:ptCount val="10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100+</c:v>
                </c:pt>
              </c:strCache>
            </c:strRef>
          </c:cat>
          <c:val>
            <c:numRef>
              <c:f>'Б2 Пирамида'!$D$9:$D$108</c:f>
              <c:numCache>
                <c:formatCode>#,##0</c:formatCode>
                <c:ptCount val="100"/>
                <c:pt idx="0">
                  <c:v>818167</c:v>
                </c:pt>
                <c:pt idx="1">
                  <c:v>914317</c:v>
                </c:pt>
                <c:pt idx="2">
                  <c:v>938936</c:v>
                </c:pt>
                <c:pt idx="3">
                  <c:v>939804</c:v>
                </c:pt>
                <c:pt idx="4">
                  <c:v>932909</c:v>
                </c:pt>
                <c:pt idx="5">
                  <c:v>935380</c:v>
                </c:pt>
                <c:pt idx="6">
                  <c:v>885501</c:v>
                </c:pt>
                <c:pt idx="7">
                  <c:v>826831</c:v>
                </c:pt>
                <c:pt idx="8">
                  <c:v>837259</c:v>
                </c:pt>
                <c:pt idx="9">
                  <c:v>835232</c:v>
                </c:pt>
                <c:pt idx="10">
                  <c:v>788780</c:v>
                </c:pt>
                <c:pt idx="11">
                  <c:v>728568</c:v>
                </c:pt>
                <c:pt idx="12">
                  <c:v>732176</c:v>
                </c:pt>
                <c:pt idx="13">
                  <c:v>733693</c:v>
                </c:pt>
                <c:pt idx="14">
                  <c:v>725180</c:v>
                </c:pt>
                <c:pt idx="15">
                  <c:v>700604</c:v>
                </c:pt>
                <c:pt idx="16">
                  <c:v>657129</c:v>
                </c:pt>
                <c:pt idx="17">
                  <c:v>671472</c:v>
                </c:pt>
                <c:pt idx="18">
                  <c:v>636329</c:v>
                </c:pt>
                <c:pt idx="19">
                  <c:v>665922</c:v>
                </c:pt>
                <c:pt idx="20">
                  <c:v>648653</c:v>
                </c:pt>
                <c:pt idx="21">
                  <c:v>682999</c:v>
                </c:pt>
                <c:pt idx="22">
                  <c:v>726087</c:v>
                </c:pt>
                <c:pt idx="23">
                  <c:v>757711</c:v>
                </c:pt>
                <c:pt idx="24">
                  <c:v>776245</c:v>
                </c:pt>
                <c:pt idx="25">
                  <c:v>900830</c:v>
                </c:pt>
                <c:pt idx="26">
                  <c:v>997241</c:v>
                </c:pt>
                <c:pt idx="27">
                  <c:v>1150306</c:v>
                </c:pt>
                <c:pt idx="28">
                  <c:v>1178846</c:v>
                </c:pt>
                <c:pt idx="29">
                  <c:v>1235159</c:v>
                </c:pt>
                <c:pt idx="30">
                  <c:v>1290218</c:v>
                </c:pt>
                <c:pt idx="31">
                  <c:v>1286729</c:v>
                </c:pt>
                <c:pt idx="32">
                  <c:v>1273059</c:v>
                </c:pt>
                <c:pt idx="33">
                  <c:v>1241926</c:v>
                </c:pt>
                <c:pt idx="34">
                  <c:v>1262849</c:v>
                </c:pt>
                <c:pt idx="35">
                  <c:v>1179407</c:v>
                </c:pt>
                <c:pt idx="36">
                  <c:v>1119464</c:v>
                </c:pt>
                <c:pt idx="37">
                  <c:v>1186187</c:v>
                </c:pt>
                <c:pt idx="38">
                  <c:v>1084298</c:v>
                </c:pt>
                <c:pt idx="39">
                  <c:v>1066244</c:v>
                </c:pt>
                <c:pt idx="40">
                  <c:v>1025215</c:v>
                </c:pt>
                <c:pt idx="41">
                  <c:v>1031313</c:v>
                </c:pt>
                <c:pt idx="42">
                  <c:v>1032253</c:v>
                </c:pt>
                <c:pt idx="43">
                  <c:v>991476</c:v>
                </c:pt>
                <c:pt idx="44">
                  <c:v>960904</c:v>
                </c:pt>
                <c:pt idx="45">
                  <c:v>960931</c:v>
                </c:pt>
                <c:pt idx="46">
                  <c:v>926587</c:v>
                </c:pt>
                <c:pt idx="47">
                  <c:v>964631</c:v>
                </c:pt>
                <c:pt idx="48">
                  <c:v>855087</c:v>
                </c:pt>
                <c:pt idx="49">
                  <c:v>839154</c:v>
                </c:pt>
                <c:pt idx="50">
                  <c:v>816007</c:v>
                </c:pt>
                <c:pt idx="51">
                  <c:v>834345</c:v>
                </c:pt>
                <c:pt idx="52">
                  <c:v>875116</c:v>
                </c:pt>
                <c:pt idx="53">
                  <c:v>880936</c:v>
                </c:pt>
                <c:pt idx="54">
                  <c:v>937524</c:v>
                </c:pt>
                <c:pt idx="55">
                  <c:v>958476</c:v>
                </c:pt>
                <c:pt idx="56">
                  <c:v>995119</c:v>
                </c:pt>
                <c:pt idx="57">
                  <c:v>1061617</c:v>
                </c:pt>
                <c:pt idx="58">
                  <c:v>960109</c:v>
                </c:pt>
                <c:pt idx="59">
                  <c:v>937527</c:v>
                </c:pt>
                <c:pt idx="60">
                  <c:v>897057</c:v>
                </c:pt>
                <c:pt idx="61">
                  <c:v>842058</c:v>
                </c:pt>
                <c:pt idx="62">
                  <c:v>822660</c:v>
                </c:pt>
                <c:pt idx="63">
                  <c:v>793031</c:v>
                </c:pt>
                <c:pt idx="64">
                  <c:v>700374</c:v>
                </c:pt>
                <c:pt idx="65">
                  <c:v>687950</c:v>
                </c:pt>
                <c:pt idx="66">
                  <c:v>643199</c:v>
                </c:pt>
                <c:pt idx="67">
                  <c:v>630592</c:v>
                </c:pt>
                <c:pt idx="68">
                  <c:v>606506</c:v>
                </c:pt>
                <c:pt idx="69">
                  <c:v>485763</c:v>
                </c:pt>
                <c:pt idx="70">
                  <c:v>457818</c:v>
                </c:pt>
                <c:pt idx="71">
                  <c:v>390265</c:v>
                </c:pt>
                <c:pt idx="72">
                  <c:v>232662</c:v>
                </c:pt>
                <c:pt idx="73">
                  <c:v>165340</c:v>
                </c:pt>
                <c:pt idx="74">
                  <c:v>145488</c:v>
                </c:pt>
                <c:pt idx="75">
                  <c:v>196420</c:v>
                </c:pt>
                <c:pt idx="76">
                  <c:v>284362</c:v>
                </c:pt>
                <c:pt idx="77">
                  <c:v>294554</c:v>
                </c:pt>
                <c:pt idx="78">
                  <c:v>290512</c:v>
                </c:pt>
                <c:pt idx="79">
                  <c:v>267122</c:v>
                </c:pt>
                <c:pt idx="80">
                  <c:v>257654</c:v>
                </c:pt>
                <c:pt idx="81">
                  <c:v>188035</c:v>
                </c:pt>
                <c:pt idx="82">
                  <c:v>149812</c:v>
                </c:pt>
                <c:pt idx="83">
                  <c:v>102801</c:v>
                </c:pt>
                <c:pt idx="84">
                  <c:v>84832</c:v>
                </c:pt>
                <c:pt idx="85">
                  <c:v>90966</c:v>
                </c:pt>
                <c:pt idx="86">
                  <c:v>77654</c:v>
                </c:pt>
                <c:pt idx="87">
                  <c:v>82548</c:v>
                </c:pt>
                <c:pt idx="88">
                  <c:v>56904</c:v>
                </c:pt>
                <c:pt idx="89">
                  <c:v>49239</c:v>
                </c:pt>
                <c:pt idx="90">
                  <c:v>38091</c:v>
                </c:pt>
                <c:pt idx="91">
                  <c:v>29003</c:v>
                </c:pt>
                <c:pt idx="92">
                  <c:v>20291</c:v>
                </c:pt>
                <c:pt idx="93">
                  <c:v>14192</c:v>
                </c:pt>
                <c:pt idx="94">
                  <c:v>9560</c:v>
                </c:pt>
                <c:pt idx="95">
                  <c:v>6251</c:v>
                </c:pt>
                <c:pt idx="96">
                  <c:v>4692</c:v>
                </c:pt>
                <c:pt idx="97">
                  <c:v>4004</c:v>
                </c:pt>
                <c:pt idx="98">
                  <c:v>1877</c:v>
                </c:pt>
                <c:pt idx="99">
                  <c:v>1630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3153-45F3-9952-4EFA3482CC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911072"/>
        <c:axId val="626893120"/>
      </c:barChart>
      <c:catAx>
        <c:axId val="626911072"/>
        <c:scaling>
          <c:orientation val="minMax"/>
        </c:scaling>
        <c:delete val="1"/>
        <c:axPos val="r"/>
        <c:numFmt formatCode="General" sourceLinked="0"/>
        <c:majorTickMark val="none"/>
        <c:minorTickMark val="none"/>
        <c:tickLblPos val="nextTo"/>
        <c:crossAx val="626893120"/>
        <c:crosses val="autoZero"/>
        <c:auto val="1"/>
        <c:lblAlgn val="ctr"/>
        <c:lblOffset val="100"/>
        <c:tickLblSkip val="5"/>
        <c:tickMarkSkip val="1"/>
        <c:noMultiLvlLbl val="0"/>
      </c:catAx>
      <c:valAx>
        <c:axId val="626893120"/>
        <c:scaling>
          <c:orientation val="maxMin"/>
        </c:scaling>
        <c:delete val="0"/>
        <c:axPos val="b"/>
        <c:majorGridlines>
          <c:spPr>
            <a:ln w="3175">
              <a:solidFill>
                <a:schemeClr val="bg1">
                  <a:lumMod val="85000"/>
                </a:schemeClr>
              </a:solidFill>
              <a:prstDash val="sysDot"/>
            </a:ln>
          </c:spPr>
        </c:majorGridlines>
        <c:numFmt formatCode="#,##0" sourceLinked="1"/>
        <c:majorTickMark val="none"/>
        <c:minorTickMark val="none"/>
        <c:tickLblPos val="nextTo"/>
        <c:crossAx val="626911072"/>
        <c:crosses val="autoZero"/>
        <c:crossBetween val="between"/>
        <c:majorUnit val="200000"/>
        <c:dispUnits>
          <c:builtInUnit val="thousands"/>
        </c:dispUnits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4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 cap="small" baseline="0"/>
            </a:pPr>
            <a:r>
              <a:rPr lang="ru-RU" sz="1200" cap="small" baseline="0"/>
              <a:t>Распределение численности населения России по полу и возрастным группам</a:t>
            </a:r>
            <a:endParaRPr lang="en-US" sz="1200" cap="small" baseline="0"/>
          </a:p>
          <a:p>
            <a:pPr>
              <a:defRPr sz="1200" cap="small" baseline="0"/>
            </a:pPr>
            <a:r>
              <a:rPr lang="ru-RU" sz="1100" b="0" cap="small" baseline="0"/>
              <a:t>на 1 января 2018 года (млн человек)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54347521288068101"/>
          <c:y val="0.16118308792961164"/>
          <c:w val="0.40178204638505516"/>
          <c:h val="0.7251933287932268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'Б2 Пирамида'!$C$8</c:f>
              <c:strCache>
                <c:ptCount val="1"/>
                <c:pt idx="0">
                  <c:v>Женщины</c:v>
                </c:pt>
              </c:strCache>
            </c:strRef>
          </c:tx>
          <c:spPr>
            <a:solidFill>
              <a:srgbClr val="C00000"/>
            </a:solidFill>
          </c:spPr>
          <c:invertIfNegative val="0"/>
          <c:cat>
            <c:strRef>
              <c:f>'Б2 Пирамида'!$E$9:$E$109</c:f>
              <c:strCache>
                <c:ptCount val="101"/>
                <c:pt idx="0">
                  <c:v>0   </c:v>
                </c:pt>
                <c:pt idx="1">
                  <c:v>1   </c:v>
                </c:pt>
                <c:pt idx="2">
                  <c:v>2   </c:v>
                </c:pt>
                <c:pt idx="3">
                  <c:v>3   </c:v>
                </c:pt>
                <c:pt idx="4">
                  <c:v>4   </c:v>
                </c:pt>
                <c:pt idx="5">
                  <c:v>5   </c:v>
                </c:pt>
                <c:pt idx="6">
                  <c:v>6   </c:v>
                </c:pt>
                <c:pt idx="7">
                  <c:v>7   </c:v>
                </c:pt>
                <c:pt idx="8">
                  <c:v>8   </c:v>
                </c:pt>
                <c:pt idx="9">
                  <c:v>9   </c:v>
                </c:pt>
                <c:pt idx="10">
                  <c:v>10  </c:v>
                </c:pt>
                <c:pt idx="11">
                  <c:v>11  </c:v>
                </c:pt>
                <c:pt idx="12">
                  <c:v>12  </c:v>
                </c:pt>
                <c:pt idx="13">
                  <c:v>13  </c:v>
                </c:pt>
                <c:pt idx="14">
                  <c:v>14  </c:v>
                </c:pt>
                <c:pt idx="15">
                  <c:v>15  </c:v>
                </c:pt>
                <c:pt idx="16">
                  <c:v>16  </c:v>
                </c:pt>
                <c:pt idx="17">
                  <c:v>17  </c:v>
                </c:pt>
                <c:pt idx="18">
                  <c:v>18  </c:v>
                </c:pt>
                <c:pt idx="19">
                  <c:v>19  </c:v>
                </c:pt>
                <c:pt idx="20">
                  <c:v>20  </c:v>
                </c:pt>
                <c:pt idx="21">
                  <c:v>21  </c:v>
                </c:pt>
                <c:pt idx="22">
                  <c:v>22  </c:v>
                </c:pt>
                <c:pt idx="23">
                  <c:v>23  </c:v>
                </c:pt>
                <c:pt idx="24">
                  <c:v>24  </c:v>
                </c:pt>
                <c:pt idx="25">
                  <c:v>25  </c:v>
                </c:pt>
                <c:pt idx="26">
                  <c:v>26  </c:v>
                </c:pt>
                <c:pt idx="27">
                  <c:v>27  </c:v>
                </c:pt>
                <c:pt idx="28">
                  <c:v>28  </c:v>
                </c:pt>
                <c:pt idx="29">
                  <c:v>29  </c:v>
                </c:pt>
                <c:pt idx="30">
                  <c:v>30  </c:v>
                </c:pt>
                <c:pt idx="31">
                  <c:v>31  </c:v>
                </c:pt>
                <c:pt idx="32">
                  <c:v>32  </c:v>
                </c:pt>
                <c:pt idx="33">
                  <c:v>33  </c:v>
                </c:pt>
                <c:pt idx="34">
                  <c:v>34  </c:v>
                </c:pt>
                <c:pt idx="35">
                  <c:v>35  </c:v>
                </c:pt>
                <c:pt idx="36">
                  <c:v>36  </c:v>
                </c:pt>
                <c:pt idx="37">
                  <c:v>37  </c:v>
                </c:pt>
                <c:pt idx="38">
                  <c:v>38  </c:v>
                </c:pt>
                <c:pt idx="39">
                  <c:v>39  </c:v>
                </c:pt>
                <c:pt idx="40">
                  <c:v>40  </c:v>
                </c:pt>
                <c:pt idx="41">
                  <c:v>41  </c:v>
                </c:pt>
                <c:pt idx="42">
                  <c:v>42  </c:v>
                </c:pt>
                <c:pt idx="43">
                  <c:v>43  </c:v>
                </c:pt>
                <c:pt idx="44">
                  <c:v>44  </c:v>
                </c:pt>
                <c:pt idx="45">
                  <c:v>45  </c:v>
                </c:pt>
                <c:pt idx="46">
                  <c:v>46  </c:v>
                </c:pt>
                <c:pt idx="47">
                  <c:v>47  </c:v>
                </c:pt>
                <c:pt idx="48">
                  <c:v>48  </c:v>
                </c:pt>
                <c:pt idx="49">
                  <c:v>49  </c:v>
                </c:pt>
                <c:pt idx="50">
                  <c:v>50  </c:v>
                </c:pt>
                <c:pt idx="51">
                  <c:v>51  </c:v>
                </c:pt>
                <c:pt idx="52">
                  <c:v>52  </c:v>
                </c:pt>
                <c:pt idx="53">
                  <c:v>53  </c:v>
                </c:pt>
                <c:pt idx="54">
                  <c:v>54  </c:v>
                </c:pt>
                <c:pt idx="55">
                  <c:v>55  </c:v>
                </c:pt>
                <c:pt idx="56">
                  <c:v>56  </c:v>
                </c:pt>
                <c:pt idx="57">
                  <c:v>57  </c:v>
                </c:pt>
                <c:pt idx="58">
                  <c:v>58  </c:v>
                </c:pt>
                <c:pt idx="59">
                  <c:v>59  </c:v>
                </c:pt>
                <c:pt idx="60">
                  <c:v>60  </c:v>
                </c:pt>
                <c:pt idx="61">
                  <c:v>61  </c:v>
                </c:pt>
                <c:pt idx="62">
                  <c:v>62  </c:v>
                </c:pt>
                <c:pt idx="63">
                  <c:v>63  </c:v>
                </c:pt>
                <c:pt idx="64">
                  <c:v>64  </c:v>
                </c:pt>
                <c:pt idx="65">
                  <c:v>65  </c:v>
                </c:pt>
                <c:pt idx="66">
                  <c:v>66  </c:v>
                </c:pt>
                <c:pt idx="67">
                  <c:v>67  </c:v>
                </c:pt>
                <c:pt idx="68">
                  <c:v>68  </c:v>
                </c:pt>
                <c:pt idx="69">
                  <c:v>69  </c:v>
                </c:pt>
                <c:pt idx="70">
                  <c:v>70  </c:v>
                </c:pt>
                <c:pt idx="71">
                  <c:v>71  </c:v>
                </c:pt>
                <c:pt idx="72">
                  <c:v>72  </c:v>
                </c:pt>
                <c:pt idx="73">
                  <c:v>73  </c:v>
                </c:pt>
                <c:pt idx="74">
                  <c:v>74  </c:v>
                </c:pt>
                <c:pt idx="75">
                  <c:v>75  </c:v>
                </c:pt>
                <c:pt idx="76">
                  <c:v>76  </c:v>
                </c:pt>
                <c:pt idx="77">
                  <c:v>77  </c:v>
                </c:pt>
                <c:pt idx="78">
                  <c:v>78  </c:v>
                </c:pt>
                <c:pt idx="79">
                  <c:v>79  </c:v>
                </c:pt>
                <c:pt idx="80">
                  <c:v>80  </c:v>
                </c:pt>
                <c:pt idx="81">
                  <c:v>81  </c:v>
                </c:pt>
                <c:pt idx="82">
                  <c:v>82  </c:v>
                </c:pt>
                <c:pt idx="83">
                  <c:v>83  </c:v>
                </c:pt>
                <c:pt idx="84">
                  <c:v>84  </c:v>
                </c:pt>
                <c:pt idx="85">
                  <c:v>85  </c:v>
                </c:pt>
                <c:pt idx="86">
                  <c:v>86  </c:v>
                </c:pt>
                <c:pt idx="87">
                  <c:v>87  </c:v>
                </c:pt>
                <c:pt idx="88">
                  <c:v>88  </c:v>
                </c:pt>
                <c:pt idx="89">
                  <c:v>89  </c:v>
                </c:pt>
                <c:pt idx="90">
                  <c:v>90  </c:v>
                </c:pt>
                <c:pt idx="91">
                  <c:v>91  </c:v>
                </c:pt>
                <c:pt idx="92">
                  <c:v>92  </c:v>
                </c:pt>
                <c:pt idx="93">
                  <c:v>93  </c:v>
                </c:pt>
                <c:pt idx="94">
                  <c:v>94  </c:v>
                </c:pt>
                <c:pt idx="95">
                  <c:v>95  </c:v>
                </c:pt>
                <c:pt idx="96">
                  <c:v>96  </c:v>
                </c:pt>
                <c:pt idx="97">
                  <c:v>97  </c:v>
                </c:pt>
                <c:pt idx="98">
                  <c:v>98  </c:v>
                </c:pt>
                <c:pt idx="99">
                  <c:v>99  </c:v>
                </c:pt>
                <c:pt idx="100">
                  <c:v>100+</c:v>
                </c:pt>
              </c:strCache>
            </c:strRef>
          </c:cat>
          <c:val>
            <c:numRef>
              <c:f>'Б2 Пирамида'!$C$9:$C$109</c:f>
              <c:numCache>
                <c:formatCode>#,##0</c:formatCode>
                <c:ptCount val="101"/>
                <c:pt idx="0">
                  <c:v>818167</c:v>
                </c:pt>
                <c:pt idx="1">
                  <c:v>914317</c:v>
                </c:pt>
                <c:pt idx="2">
                  <c:v>938936</c:v>
                </c:pt>
                <c:pt idx="3">
                  <c:v>939804</c:v>
                </c:pt>
                <c:pt idx="4">
                  <c:v>932909</c:v>
                </c:pt>
                <c:pt idx="5">
                  <c:v>935380</c:v>
                </c:pt>
                <c:pt idx="6">
                  <c:v>885501</c:v>
                </c:pt>
                <c:pt idx="7">
                  <c:v>826831</c:v>
                </c:pt>
                <c:pt idx="8">
                  <c:v>837259</c:v>
                </c:pt>
                <c:pt idx="9">
                  <c:v>835232</c:v>
                </c:pt>
                <c:pt idx="10">
                  <c:v>788780</c:v>
                </c:pt>
                <c:pt idx="11">
                  <c:v>728568</c:v>
                </c:pt>
                <c:pt idx="12">
                  <c:v>732176</c:v>
                </c:pt>
                <c:pt idx="13">
                  <c:v>733693</c:v>
                </c:pt>
                <c:pt idx="14">
                  <c:v>725180</c:v>
                </c:pt>
                <c:pt idx="15">
                  <c:v>700604</c:v>
                </c:pt>
                <c:pt idx="16">
                  <c:v>657129</c:v>
                </c:pt>
                <c:pt idx="17">
                  <c:v>671472</c:v>
                </c:pt>
                <c:pt idx="18">
                  <c:v>636329</c:v>
                </c:pt>
                <c:pt idx="19">
                  <c:v>665922</c:v>
                </c:pt>
                <c:pt idx="20">
                  <c:v>648653</c:v>
                </c:pt>
                <c:pt idx="21">
                  <c:v>682999</c:v>
                </c:pt>
                <c:pt idx="22">
                  <c:v>726087</c:v>
                </c:pt>
                <c:pt idx="23">
                  <c:v>757711</c:v>
                </c:pt>
                <c:pt idx="24">
                  <c:v>776245</c:v>
                </c:pt>
                <c:pt idx="25">
                  <c:v>900830</c:v>
                </c:pt>
                <c:pt idx="26">
                  <c:v>997241</c:v>
                </c:pt>
                <c:pt idx="27">
                  <c:v>1150306</c:v>
                </c:pt>
                <c:pt idx="28">
                  <c:v>1178846</c:v>
                </c:pt>
                <c:pt idx="29">
                  <c:v>1235159</c:v>
                </c:pt>
                <c:pt idx="30">
                  <c:v>1290218</c:v>
                </c:pt>
                <c:pt idx="31">
                  <c:v>1286729</c:v>
                </c:pt>
                <c:pt idx="32">
                  <c:v>1278421</c:v>
                </c:pt>
                <c:pt idx="33">
                  <c:v>1242393</c:v>
                </c:pt>
                <c:pt idx="34">
                  <c:v>1267375</c:v>
                </c:pt>
                <c:pt idx="35">
                  <c:v>1194463</c:v>
                </c:pt>
                <c:pt idx="36">
                  <c:v>1139573</c:v>
                </c:pt>
                <c:pt idx="37">
                  <c:v>1213400</c:v>
                </c:pt>
                <c:pt idx="38">
                  <c:v>1121021</c:v>
                </c:pt>
                <c:pt idx="39">
                  <c:v>1120701</c:v>
                </c:pt>
                <c:pt idx="40">
                  <c:v>1090156</c:v>
                </c:pt>
                <c:pt idx="41">
                  <c:v>1100616</c:v>
                </c:pt>
                <c:pt idx="42">
                  <c:v>1114405</c:v>
                </c:pt>
                <c:pt idx="43">
                  <c:v>1068984</c:v>
                </c:pt>
                <c:pt idx="44">
                  <c:v>1038137</c:v>
                </c:pt>
                <c:pt idx="45">
                  <c:v>1042711</c:v>
                </c:pt>
                <c:pt idx="46">
                  <c:v>1001904</c:v>
                </c:pt>
                <c:pt idx="47">
                  <c:v>1037962</c:v>
                </c:pt>
                <c:pt idx="48">
                  <c:v>940500</c:v>
                </c:pt>
                <c:pt idx="49">
                  <c:v>930097</c:v>
                </c:pt>
                <c:pt idx="50">
                  <c:v>918297</c:v>
                </c:pt>
                <c:pt idx="51">
                  <c:v>953731</c:v>
                </c:pt>
                <c:pt idx="52">
                  <c:v>1009490</c:v>
                </c:pt>
                <c:pt idx="53">
                  <c:v>1035454</c:v>
                </c:pt>
                <c:pt idx="54">
                  <c:v>1111442</c:v>
                </c:pt>
                <c:pt idx="55">
                  <c:v>1160756</c:v>
                </c:pt>
                <c:pt idx="56">
                  <c:v>1216455</c:v>
                </c:pt>
                <c:pt idx="57">
                  <c:v>1306096</c:v>
                </c:pt>
                <c:pt idx="58">
                  <c:v>1227192</c:v>
                </c:pt>
                <c:pt idx="59">
                  <c:v>1226037</c:v>
                </c:pt>
                <c:pt idx="60">
                  <c:v>1192351</c:v>
                </c:pt>
                <c:pt idx="61">
                  <c:v>1158348</c:v>
                </c:pt>
                <c:pt idx="62">
                  <c:v>1168582</c:v>
                </c:pt>
                <c:pt idx="63">
                  <c:v>1161643</c:v>
                </c:pt>
                <c:pt idx="64">
                  <c:v>1046813</c:v>
                </c:pt>
                <c:pt idx="65">
                  <c:v>1054666</c:v>
                </c:pt>
                <c:pt idx="66">
                  <c:v>1008789</c:v>
                </c:pt>
                <c:pt idx="67">
                  <c:v>995606</c:v>
                </c:pt>
                <c:pt idx="68">
                  <c:v>1003436</c:v>
                </c:pt>
                <c:pt idx="69">
                  <c:v>820491</c:v>
                </c:pt>
                <c:pt idx="70">
                  <c:v>791039</c:v>
                </c:pt>
                <c:pt idx="71">
                  <c:v>703660</c:v>
                </c:pt>
                <c:pt idx="72">
                  <c:v>426821</c:v>
                </c:pt>
                <c:pt idx="73">
                  <c:v>317678</c:v>
                </c:pt>
                <c:pt idx="74">
                  <c:v>288729</c:v>
                </c:pt>
                <c:pt idx="75">
                  <c:v>428274</c:v>
                </c:pt>
                <c:pt idx="76">
                  <c:v>653378</c:v>
                </c:pt>
                <c:pt idx="77">
                  <c:v>686166</c:v>
                </c:pt>
                <c:pt idx="78">
                  <c:v>723811</c:v>
                </c:pt>
                <c:pt idx="79">
                  <c:v>696285</c:v>
                </c:pt>
                <c:pt idx="80">
                  <c:v>662226</c:v>
                </c:pt>
                <c:pt idx="81">
                  <c:v>501308</c:v>
                </c:pt>
                <c:pt idx="82">
                  <c:v>409477</c:v>
                </c:pt>
                <c:pt idx="83">
                  <c:v>296031</c:v>
                </c:pt>
                <c:pt idx="84">
                  <c:v>256426</c:v>
                </c:pt>
                <c:pt idx="85">
                  <c:v>284653</c:v>
                </c:pt>
                <c:pt idx="86">
                  <c:v>247101</c:v>
                </c:pt>
                <c:pt idx="87">
                  <c:v>258781</c:v>
                </c:pt>
                <c:pt idx="88">
                  <c:v>199864</c:v>
                </c:pt>
                <c:pt idx="89">
                  <c:v>180683</c:v>
                </c:pt>
                <c:pt idx="90">
                  <c:v>136441</c:v>
                </c:pt>
                <c:pt idx="91">
                  <c:v>107474</c:v>
                </c:pt>
                <c:pt idx="92">
                  <c:v>79663</c:v>
                </c:pt>
                <c:pt idx="93">
                  <c:v>58486</c:v>
                </c:pt>
                <c:pt idx="94">
                  <c:v>38752</c:v>
                </c:pt>
                <c:pt idx="95">
                  <c:v>23100</c:v>
                </c:pt>
                <c:pt idx="96">
                  <c:v>15756</c:v>
                </c:pt>
                <c:pt idx="97">
                  <c:v>11710</c:v>
                </c:pt>
                <c:pt idx="98">
                  <c:v>5374</c:v>
                </c:pt>
                <c:pt idx="99">
                  <c:v>4826</c:v>
                </c:pt>
                <c:pt idx="100">
                  <c:v>12837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02DA-43D3-82A7-972DA11010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886048"/>
        <c:axId val="626893664"/>
      </c:barChart>
      <c:catAx>
        <c:axId val="626886048"/>
        <c:scaling>
          <c:orientation val="minMax"/>
        </c:scaling>
        <c:delete val="0"/>
        <c:axPos val="l"/>
        <c:numFmt formatCode="General" sourceLinked="0"/>
        <c:majorTickMark val="none"/>
        <c:minorTickMark val="none"/>
        <c:tickLblPos val="nextTo"/>
        <c:crossAx val="626893664"/>
        <c:crosses val="autoZero"/>
        <c:auto val="1"/>
        <c:lblAlgn val="ctr"/>
        <c:lblOffset val="100"/>
        <c:tickLblSkip val="5"/>
        <c:tickMarkSkip val="1"/>
        <c:noMultiLvlLbl val="0"/>
      </c:catAx>
      <c:valAx>
        <c:axId val="626893664"/>
        <c:scaling>
          <c:orientation val="minMax"/>
        </c:scaling>
        <c:delete val="0"/>
        <c:axPos val="b"/>
        <c:majorGridlines>
          <c:spPr>
            <a:ln w="3175">
              <a:solidFill>
                <a:schemeClr val="bg1">
                  <a:lumMod val="85000"/>
                </a:schemeClr>
              </a:solidFill>
              <a:prstDash val="sysDot"/>
            </a:ln>
          </c:spPr>
        </c:majorGridlines>
        <c:numFmt formatCode="#,##0" sourceLinked="1"/>
        <c:majorTickMark val="none"/>
        <c:minorTickMark val="none"/>
        <c:tickLblPos val="nextTo"/>
        <c:crossAx val="626886048"/>
        <c:crosses val="autoZero"/>
        <c:crossBetween val="between"/>
        <c:majorUnit val="200000"/>
        <c:dispUnits>
          <c:builtInUnit val="thousands"/>
        </c:dispUnits>
      </c:valAx>
    </c:plotArea>
    <c:plotVisOnly val="1"/>
    <c:dispBlanksAs val="gap"/>
    <c:showDLblsOverMax val="0"/>
  </c:chart>
  <c:spPr>
    <a:ln>
      <a:solidFill>
        <a:schemeClr val="bg2">
          <a:lumMod val="90000"/>
        </a:schemeClr>
      </a:solidFill>
    </a:ln>
  </c:spPr>
  <c:printSettings>
    <c:headerFooter/>
    <c:pageMargins b="0.75" l="0.7" r="0.7" t="0.75" header="0.3" footer="0.3"/>
    <c:pageSetup/>
  </c:printSettings>
</c:chartSpace>
</file>

<file path=xl/charts/chart14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0320286121430126"/>
          <c:y val="7.6361391744953364E-2"/>
          <c:w val="0.86417112138505625"/>
          <c:h val="0.8400167656019650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'Б2 Пирамида'!$C$8</c:f>
              <c:strCache>
                <c:ptCount val="1"/>
                <c:pt idx="0">
                  <c:v>Женщины</c:v>
                </c:pt>
              </c:strCache>
            </c:strRef>
          </c:tx>
          <c:spPr>
            <a:solidFill>
              <a:schemeClr val="accent1"/>
            </a:solidFill>
          </c:spPr>
          <c:invertIfNegative val="0"/>
          <c:cat>
            <c:strRef>
              <c:f>'Б2 Пирамида'!$A$9:$A$109</c:f>
              <c:strCache>
                <c:ptCount val="10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100+</c:v>
                </c:pt>
              </c:strCache>
            </c:strRef>
          </c:cat>
          <c:val>
            <c:numRef>
              <c:f>'Б2 Пирамида'!$B$9:$B$109</c:f>
              <c:numCache>
                <c:formatCode>#,##0</c:formatCode>
                <c:ptCount val="101"/>
                <c:pt idx="0">
                  <c:v>865263</c:v>
                </c:pt>
                <c:pt idx="1">
                  <c:v>965741</c:v>
                </c:pt>
                <c:pt idx="2">
                  <c:v>992997</c:v>
                </c:pt>
                <c:pt idx="3">
                  <c:v>994639</c:v>
                </c:pt>
                <c:pt idx="4">
                  <c:v>984253</c:v>
                </c:pt>
                <c:pt idx="5">
                  <c:v>989380</c:v>
                </c:pt>
                <c:pt idx="6">
                  <c:v>935602</c:v>
                </c:pt>
                <c:pt idx="7">
                  <c:v>871149</c:v>
                </c:pt>
                <c:pt idx="8">
                  <c:v>881533</c:v>
                </c:pt>
                <c:pt idx="9">
                  <c:v>875216</c:v>
                </c:pt>
                <c:pt idx="10">
                  <c:v>830068</c:v>
                </c:pt>
                <c:pt idx="11">
                  <c:v>764225</c:v>
                </c:pt>
                <c:pt idx="12">
                  <c:v>763917</c:v>
                </c:pt>
                <c:pt idx="13">
                  <c:v>769286</c:v>
                </c:pt>
                <c:pt idx="14">
                  <c:v>761618</c:v>
                </c:pt>
                <c:pt idx="15">
                  <c:v>735520</c:v>
                </c:pt>
                <c:pt idx="16">
                  <c:v>690228</c:v>
                </c:pt>
                <c:pt idx="17">
                  <c:v>708107</c:v>
                </c:pt>
                <c:pt idx="18">
                  <c:v>661017</c:v>
                </c:pt>
                <c:pt idx="19">
                  <c:v>689608</c:v>
                </c:pt>
                <c:pt idx="20">
                  <c:v>669051</c:v>
                </c:pt>
                <c:pt idx="21">
                  <c:v>714022</c:v>
                </c:pt>
                <c:pt idx="22">
                  <c:v>758464</c:v>
                </c:pt>
                <c:pt idx="23">
                  <c:v>797403</c:v>
                </c:pt>
                <c:pt idx="24">
                  <c:v>805179</c:v>
                </c:pt>
                <c:pt idx="25">
                  <c:v>939735</c:v>
                </c:pt>
                <c:pt idx="26">
                  <c:v>1049821</c:v>
                </c:pt>
                <c:pt idx="27">
                  <c:v>1196552</c:v>
                </c:pt>
                <c:pt idx="28">
                  <c:v>1210934</c:v>
                </c:pt>
                <c:pt idx="29">
                  <c:v>1260436</c:v>
                </c:pt>
                <c:pt idx="30">
                  <c:v>1319810</c:v>
                </c:pt>
                <c:pt idx="31">
                  <c:v>1302868</c:v>
                </c:pt>
                <c:pt idx="32">
                  <c:v>1273059</c:v>
                </c:pt>
                <c:pt idx="33">
                  <c:v>1241926</c:v>
                </c:pt>
                <c:pt idx="34">
                  <c:v>1262849</c:v>
                </c:pt>
                <c:pt idx="35">
                  <c:v>1179407</c:v>
                </c:pt>
                <c:pt idx="36">
                  <c:v>1119464</c:v>
                </c:pt>
                <c:pt idx="37">
                  <c:v>1186187</c:v>
                </c:pt>
                <c:pt idx="38">
                  <c:v>1084298</c:v>
                </c:pt>
                <c:pt idx="39">
                  <c:v>1066244</c:v>
                </c:pt>
                <c:pt idx="40">
                  <c:v>1025215</c:v>
                </c:pt>
                <c:pt idx="41">
                  <c:v>1031313</c:v>
                </c:pt>
                <c:pt idx="42">
                  <c:v>1032253</c:v>
                </c:pt>
                <c:pt idx="43">
                  <c:v>991476</c:v>
                </c:pt>
                <c:pt idx="44">
                  <c:v>960904</c:v>
                </c:pt>
                <c:pt idx="45">
                  <c:v>960931</c:v>
                </c:pt>
                <c:pt idx="46">
                  <c:v>926587</c:v>
                </c:pt>
                <c:pt idx="47">
                  <c:v>964631</c:v>
                </c:pt>
                <c:pt idx="48">
                  <c:v>855087</c:v>
                </c:pt>
                <c:pt idx="49">
                  <c:v>839154</c:v>
                </c:pt>
                <c:pt idx="50">
                  <c:v>816007</c:v>
                </c:pt>
                <c:pt idx="51">
                  <c:v>834345</c:v>
                </c:pt>
                <c:pt idx="52">
                  <c:v>875116</c:v>
                </c:pt>
                <c:pt idx="53">
                  <c:v>880936</c:v>
                </c:pt>
                <c:pt idx="54">
                  <c:v>937524</c:v>
                </c:pt>
                <c:pt idx="55">
                  <c:v>958476</c:v>
                </c:pt>
                <c:pt idx="56">
                  <c:v>995119</c:v>
                </c:pt>
                <c:pt idx="57">
                  <c:v>1061617</c:v>
                </c:pt>
                <c:pt idx="58">
                  <c:v>960109</c:v>
                </c:pt>
                <c:pt idx="59">
                  <c:v>937527</c:v>
                </c:pt>
                <c:pt idx="60">
                  <c:v>897057</c:v>
                </c:pt>
                <c:pt idx="61">
                  <c:v>842058</c:v>
                </c:pt>
                <c:pt idx="62">
                  <c:v>822660</c:v>
                </c:pt>
                <c:pt idx="63">
                  <c:v>793031</c:v>
                </c:pt>
                <c:pt idx="64">
                  <c:v>700374</c:v>
                </c:pt>
                <c:pt idx="65">
                  <c:v>687950</c:v>
                </c:pt>
                <c:pt idx="66">
                  <c:v>643199</c:v>
                </c:pt>
                <c:pt idx="67">
                  <c:v>630592</c:v>
                </c:pt>
                <c:pt idx="68">
                  <c:v>606506</c:v>
                </c:pt>
                <c:pt idx="69">
                  <c:v>485763</c:v>
                </c:pt>
                <c:pt idx="70">
                  <c:v>457818</c:v>
                </c:pt>
                <c:pt idx="71">
                  <c:v>390265</c:v>
                </c:pt>
                <c:pt idx="72">
                  <c:v>232662</c:v>
                </c:pt>
                <c:pt idx="73">
                  <c:v>165340</c:v>
                </c:pt>
                <c:pt idx="74">
                  <c:v>145488</c:v>
                </c:pt>
                <c:pt idx="75">
                  <c:v>196420</c:v>
                </c:pt>
                <c:pt idx="76">
                  <c:v>284362</c:v>
                </c:pt>
                <c:pt idx="77">
                  <c:v>294554</c:v>
                </c:pt>
                <c:pt idx="78">
                  <c:v>290512</c:v>
                </c:pt>
                <c:pt idx="79">
                  <c:v>267122</c:v>
                </c:pt>
                <c:pt idx="80">
                  <c:v>257654</c:v>
                </c:pt>
                <c:pt idx="81">
                  <c:v>188035</c:v>
                </c:pt>
                <c:pt idx="82">
                  <c:v>149812</c:v>
                </c:pt>
                <c:pt idx="83">
                  <c:v>102801</c:v>
                </c:pt>
                <c:pt idx="84">
                  <c:v>84832</c:v>
                </c:pt>
                <c:pt idx="85">
                  <c:v>90966</c:v>
                </c:pt>
                <c:pt idx="86">
                  <c:v>77654</c:v>
                </c:pt>
                <c:pt idx="87">
                  <c:v>82548</c:v>
                </c:pt>
                <c:pt idx="88">
                  <c:v>56904</c:v>
                </c:pt>
                <c:pt idx="89">
                  <c:v>49239</c:v>
                </c:pt>
                <c:pt idx="90">
                  <c:v>38091</c:v>
                </c:pt>
                <c:pt idx="91">
                  <c:v>29003</c:v>
                </c:pt>
                <c:pt idx="92">
                  <c:v>20291</c:v>
                </c:pt>
                <c:pt idx="93">
                  <c:v>14192</c:v>
                </c:pt>
                <c:pt idx="94">
                  <c:v>9560</c:v>
                </c:pt>
                <c:pt idx="95">
                  <c:v>6251</c:v>
                </c:pt>
                <c:pt idx="96">
                  <c:v>4692</c:v>
                </c:pt>
                <c:pt idx="97">
                  <c:v>4004</c:v>
                </c:pt>
                <c:pt idx="98">
                  <c:v>1877</c:v>
                </c:pt>
                <c:pt idx="99">
                  <c:v>1630</c:v>
                </c:pt>
                <c:pt idx="100">
                  <c:v>4743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F570-48EF-A13E-DADF1F9750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896384"/>
        <c:axId val="626900736"/>
      </c:barChart>
      <c:catAx>
        <c:axId val="626896384"/>
        <c:scaling>
          <c:orientation val="minMax"/>
        </c:scaling>
        <c:delete val="1"/>
        <c:axPos val="r"/>
        <c:numFmt formatCode="General" sourceLinked="0"/>
        <c:majorTickMark val="none"/>
        <c:minorTickMark val="none"/>
        <c:tickLblPos val="nextTo"/>
        <c:crossAx val="626900736"/>
        <c:crosses val="autoZero"/>
        <c:auto val="1"/>
        <c:lblAlgn val="ctr"/>
        <c:lblOffset val="100"/>
        <c:tickLblSkip val="5"/>
        <c:tickMarkSkip val="1"/>
        <c:noMultiLvlLbl val="0"/>
      </c:catAx>
      <c:valAx>
        <c:axId val="626900736"/>
        <c:scaling>
          <c:orientation val="maxMin"/>
        </c:scaling>
        <c:delete val="0"/>
        <c:axPos val="b"/>
        <c:majorGridlines>
          <c:spPr>
            <a:ln w="3175">
              <a:solidFill>
                <a:schemeClr val="bg1">
                  <a:lumMod val="85000"/>
                </a:schemeClr>
              </a:solidFill>
              <a:prstDash val="sysDot"/>
            </a:ln>
          </c:spPr>
        </c:majorGridlines>
        <c:numFmt formatCode="#,##0" sourceLinked="1"/>
        <c:majorTickMark val="none"/>
        <c:minorTickMark val="none"/>
        <c:tickLblPos val="nextTo"/>
        <c:crossAx val="626896384"/>
        <c:crosses val="autoZero"/>
        <c:crossBetween val="between"/>
        <c:majorUnit val="200000"/>
        <c:dispUnits>
          <c:builtInUnit val="thousands"/>
        </c:dispUnits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printSettings>
    <c:headerFooter/>
    <c:pageMargins b="0.75" l="0.7" r="0.7" t="0.75" header="0.3" footer="0.3"/>
    <c:pageSetup/>
  </c:printSettings>
</c:chartSpace>
</file>

<file path=xl/charts/chart14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200" b="1" cap="small" baseline="0"/>
              <a:t>Распределение численности населения России по полу и возрасту</a:t>
            </a:r>
            <a:r>
              <a:rPr lang="ru-RU" sz="1200" cap="small" baseline="0"/>
              <a:t/>
            </a:r>
            <a:br>
              <a:rPr lang="ru-RU" sz="1200" cap="small" baseline="0"/>
            </a:br>
            <a:r>
              <a:rPr lang="ru-RU" sz="1200" cap="small" baseline="0"/>
              <a:t>на 1 января 2018г., млн чел.</a:t>
            </a:r>
          </a:p>
        </c:rich>
      </c:tx>
      <c:layout>
        <c:manualLayout>
          <c:xMode val="edge"/>
          <c:yMode val="edge"/>
          <c:x val="0.20068223412130207"/>
          <c:y val="1.263363299746682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7.8728079997710407E-2"/>
          <c:y val="0.17954216460074846"/>
          <c:w val="0.87199758362752422"/>
          <c:h val="0.69715245363266576"/>
        </c:manualLayout>
      </c:layout>
      <c:barChart>
        <c:barDir val="bar"/>
        <c:grouping val="clustered"/>
        <c:varyColors val="0"/>
        <c:ser>
          <c:idx val="1"/>
          <c:order val="0"/>
          <c:tx>
            <c:strRef>
              <c:f>'Б2 Пирамида'!$C$8</c:f>
              <c:strCache>
                <c:ptCount val="1"/>
                <c:pt idx="0">
                  <c:v>Женщины</c:v>
                </c:pt>
              </c:strCache>
            </c:strRef>
          </c:tx>
          <c:spPr>
            <a:solidFill>
              <a:srgbClr val="FF8989"/>
            </a:solidFill>
            <a:ln>
              <a:noFill/>
            </a:ln>
            <a:effectLst/>
          </c:spPr>
          <c:invertIfNegative val="0"/>
          <c:cat>
            <c:strRef>
              <c:f>'Б2 Пирамида'!$A$9:$A$109</c:f>
              <c:strCache>
                <c:ptCount val="10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100+</c:v>
                </c:pt>
              </c:strCache>
            </c:strRef>
          </c:cat>
          <c:val>
            <c:numRef>
              <c:f>'Б2 Пирамида'!$C$9:$C$109</c:f>
              <c:numCache>
                <c:formatCode>#,##0</c:formatCode>
                <c:ptCount val="101"/>
                <c:pt idx="0">
                  <c:v>818167</c:v>
                </c:pt>
                <c:pt idx="1">
                  <c:v>914317</c:v>
                </c:pt>
                <c:pt idx="2">
                  <c:v>938936</c:v>
                </c:pt>
                <c:pt idx="3">
                  <c:v>939804</c:v>
                </c:pt>
                <c:pt idx="4">
                  <c:v>932909</c:v>
                </c:pt>
                <c:pt idx="5">
                  <c:v>935380</c:v>
                </c:pt>
                <c:pt idx="6">
                  <c:v>885501</c:v>
                </c:pt>
                <c:pt idx="7">
                  <c:v>826831</c:v>
                </c:pt>
                <c:pt idx="8">
                  <c:v>837259</c:v>
                </c:pt>
                <c:pt idx="9">
                  <c:v>835232</c:v>
                </c:pt>
                <c:pt idx="10">
                  <c:v>788780</c:v>
                </c:pt>
                <c:pt idx="11">
                  <c:v>728568</c:v>
                </c:pt>
                <c:pt idx="12">
                  <c:v>732176</c:v>
                </c:pt>
                <c:pt idx="13">
                  <c:v>733693</c:v>
                </c:pt>
                <c:pt idx="14">
                  <c:v>725180</c:v>
                </c:pt>
                <c:pt idx="15">
                  <c:v>700604</c:v>
                </c:pt>
                <c:pt idx="16">
                  <c:v>657129</c:v>
                </c:pt>
                <c:pt idx="17">
                  <c:v>671472</c:v>
                </c:pt>
                <c:pt idx="18">
                  <c:v>636329</c:v>
                </c:pt>
                <c:pt idx="19">
                  <c:v>665922</c:v>
                </c:pt>
                <c:pt idx="20">
                  <c:v>648653</c:v>
                </c:pt>
                <c:pt idx="21">
                  <c:v>682999</c:v>
                </c:pt>
                <c:pt idx="22">
                  <c:v>726087</c:v>
                </c:pt>
                <c:pt idx="23">
                  <c:v>757711</c:v>
                </c:pt>
                <c:pt idx="24">
                  <c:v>776245</c:v>
                </c:pt>
                <c:pt idx="25">
                  <c:v>900830</c:v>
                </c:pt>
                <c:pt idx="26">
                  <c:v>997241</c:v>
                </c:pt>
                <c:pt idx="27">
                  <c:v>1150306</c:v>
                </c:pt>
                <c:pt idx="28">
                  <c:v>1178846</c:v>
                </c:pt>
                <c:pt idx="29">
                  <c:v>1235159</c:v>
                </c:pt>
                <c:pt idx="30">
                  <c:v>1290218</c:v>
                </c:pt>
                <c:pt idx="31">
                  <c:v>1286729</c:v>
                </c:pt>
                <c:pt idx="32">
                  <c:v>1278421</c:v>
                </c:pt>
                <c:pt idx="33">
                  <c:v>1242393</c:v>
                </c:pt>
                <c:pt idx="34">
                  <c:v>1267375</c:v>
                </c:pt>
                <c:pt idx="35">
                  <c:v>1194463</c:v>
                </c:pt>
                <c:pt idx="36">
                  <c:v>1139573</c:v>
                </c:pt>
                <c:pt idx="37">
                  <c:v>1213400</c:v>
                </c:pt>
                <c:pt idx="38">
                  <c:v>1121021</c:v>
                </c:pt>
                <c:pt idx="39">
                  <c:v>1120701</c:v>
                </c:pt>
                <c:pt idx="40">
                  <c:v>1090156</c:v>
                </c:pt>
                <c:pt idx="41">
                  <c:v>1100616</c:v>
                </c:pt>
                <c:pt idx="42">
                  <c:v>1114405</c:v>
                </c:pt>
                <c:pt idx="43">
                  <c:v>1068984</c:v>
                </c:pt>
                <c:pt idx="44">
                  <c:v>1038137</c:v>
                </c:pt>
                <c:pt idx="45">
                  <c:v>1042711</c:v>
                </c:pt>
                <c:pt idx="46">
                  <c:v>1001904</c:v>
                </c:pt>
                <c:pt idx="47">
                  <c:v>1037962</c:v>
                </c:pt>
                <c:pt idx="48">
                  <c:v>940500</c:v>
                </c:pt>
                <c:pt idx="49">
                  <c:v>930097</c:v>
                </c:pt>
                <c:pt idx="50">
                  <c:v>918297</c:v>
                </c:pt>
                <c:pt idx="51">
                  <c:v>953731</c:v>
                </c:pt>
                <c:pt idx="52">
                  <c:v>1009490</c:v>
                </c:pt>
                <c:pt idx="53">
                  <c:v>1035454</c:v>
                </c:pt>
                <c:pt idx="54">
                  <c:v>1111442</c:v>
                </c:pt>
                <c:pt idx="55">
                  <c:v>1160756</c:v>
                </c:pt>
                <c:pt idx="56">
                  <c:v>1216455</c:v>
                </c:pt>
                <c:pt idx="57">
                  <c:v>1306096</c:v>
                </c:pt>
                <c:pt idx="58">
                  <c:v>1227192</c:v>
                </c:pt>
                <c:pt idx="59">
                  <c:v>1226037</c:v>
                </c:pt>
                <c:pt idx="60">
                  <c:v>1192351</c:v>
                </c:pt>
                <c:pt idx="61">
                  <c:v>1158348</c:v>
                </c:pt>
                <c:pt idx="62">
                  <c:v>1168582</c:v>
                </c:pt>
                <c:pt idx="63">
                  <c:v>1161643</c:v>
                </c:pt>
                <c:pt idx="64">
                  <c:v>1046813</c:v>
                </c:pt>
                <c:pt idx="65">
                  <c:v>1054666</c:v>
                </c:pt>
                <c:pt idx="66">
                  <c:v>1008789</c:v>
                </c:pt>
                <c:pt idx="67">
                  <c:v>995606</c:v>
                </c:pt>
                <c:pt idx="68">
                  <c:v>1003436</c:v>
                </c:pt>
                <c:pt idx="69">
                  <c:v>820491</c:v>
                </c:pt>
                <c:pt idx="70">
                  <c:v>791039</c:v>
                </c:pt>
                <c:pt idx="71">
                  <c:v>703660</c:v>
                </c:pt>
                <c:pt idx="72">
                  <c:v>426821</c:v>
                </c:pt>
                <c:pt idx="73">
                  <c:v>317678</c:v>
                </c:pt>
                <c:pt idx="74">
                  <c:v>288729</c:v>
                </c:pt>
                <c:pt idx="75">
                  <c:v>428274</c:v>
                </c:pt>
                <c:pt idx="76">
                  <c:v>653378</c:v>
                </c:pt>
                <c:pt idx="77">
                  <c:v>686166</c:v>
                </c:pt>
                <c:pt idx="78">
                  <c:v>723811</c:v>
                </c:pt>
                <c:pt idx="79">
                  <c:v>696285</c:v>
                </c:pt>
                <c:pt idx="80">
                  <c:v>662226</c:v>
                </c:pt>
                <c:pt idx="81">
                  <c:v>501308</c:v>
                </c:pt>
                <c:pt idx="82">
                  <c:v>409477</c:v>
                </c:pt>
                <c:pt idx="83">
                  <c:v>296031</c:v>
                </c:pt>
                <c:pt idx="84">
                  <c:v>256426</c:v>
                </c:pt>
                <c:pt idx="85">
                  <c:v>284653</c:v>
                </c:pt>
                <c:pt idx="86">
                  <c:v>247101</c:v>
                </c:pt>
                <c:pt idx="87">
                  <c:v>258781</c:v>
                </c:pt>
                <c:pt idx="88">
                  <c:v>199864</c:v>
                </c:pt>
                <c:pt idx="89">
                  <c:v>180683</c:v>
                </c:pt>
                <c:pt idx="90">
                  <c:v>136441</c:v>
                </c:pt>
                <c:pt idx="91">
                  <c:v>107474</c:v>
                </c:pt>
                <c:pt idx="92">
                  <c:v>79663</c:v>
                </c:pt>
                <c:pt idx="93">
                  <c:v>58486</c:v>
                </c:pt>
                <c:pt idx="94">
                  <c:v>38752</c:v>
                </c:pt>
                <c:pt idx="95">
                  <c:v>23100</c:v>
                </c:pt>
                <c:pt idx="96">
                  <c:v>15756</c:v>
                </c:pt>
                <c:pt idx="97">
                  <c:v>11710</c:v>
                </c:pt>
                <c:pt idx="98">
                  <c:v>5374</c:v>
                </c:pt>
                <c:pt idx="99">
                  <c:v>4826</c:v>
                </c:pt>
                <c:pt idx="100">
                  <c:v>12837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D36-402B-B187-737D76C675AC}"/>
            </c:ext>
          </c:extLst>
        </c:ser>
        <c:ser>
          <c:idx val="0"/>
          <c:order val="1"/>
          <c:tx>
            <c:strRef>
              <c:f>'Б2 Пирамида'!$F$8</c:f>
              <c:strCache>
                <c:ptCount val="1"/>
                <c:pt idx="0">
                  <c:v>-Мужчины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'Б2 Пирамида'!$A$9:$A$109</c:f>
              <c:strCache>
                <c:ptCount val="10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100+</c:v>
                </c:pt>
              </c:strCache>
            </c:strRef>
          </c:cat>
          <c:val>
            <c:numRef>
              <c:f>'Б2 Пирамида'!$F$9:$F$109</c:f>
              <c:numCache>
                <c:formatCode>#,##0</c:formatCode>
                <c:ptCount val="101"/>
                <c:pt idx="0">
                  <c:v>-865263</c:v>
                </c:pt>
                <c:pt idx="1">
                  <c:v>-965741</c:v>
                </c:pt>
                <c:pt idx="2">
                  <c:v>-992997</c:v>
                </c:pt>
                <c:pt idx="3">
                  <c:v>-994639</c:v>
                </c:pt>
                <c:pt idx="4">
                  <c:v>-984253</c:v>
                </c:pt>
                <c:pt idx="5">
                  <c:v>-989380</c:v>
                </c:pt>
                <c:pt idx="6">
                  <c:v>-935602</c:v>
                </c:pt>
                <c:pt idx="7">
                  <c:v>-871149</c:v>
                </c:pt>
                <c:pt idx="8">
                  <c:v>-881533</c:v>
                </c:pt>
                <c:pt idx="9">
                  <c:v>-875216</c:v>
                </c:pt>
                <c:pt idx="10">
                  <c:v>-830068</c:v>
                </c:pt>
                <c:pt idx="11">
                  <c:v>-764225</c:v>
                </c:pt>
                <c:pt idx="12">
                  <c:v>-763917</c:v>
                </c:pt>
                <c:pt idx="13">
                  <c:v>-769286</c:v>
                </c:pt>
                <c:pt idx="14">
                  <c:v>-761618</c:v>
                </c:pt>
                <c:pt idx="15">
                  <c:v>-735520</c:v>
                </c:pt>
                <c:pt idx="16">
                  <c:v>-690228</c:v>
                </c:pt>
                <c:pt idx="17">
                  <c:v>-708107</c:v>
                </c:pt>
                <c:pt idx="18">
                  <c:v>-661017</c:v>
                </c:pt>
                <c:pt idx="19">
                  <c:v>-689608</c:v>
                </c:pt>
                <c:pt idx="20">
                  <c:v>-669051</c:v>
                </c:pt>
                <c:pt idx="21">
                  <c:v>-714022</c:v>
                </c:pt>
                <c:pt idx="22">
                  <c:v>-758464</c:v>
                </c:pt>
                <c:pt idx="23">
                  <c:v>-797403</c:v>
                </c:pt>
                <c:pt idx="24">
                  <c:v>-805179</c:v>
                </c:pt>
                <c:pt idx="25">
                  <c:v>-939735</c:v>
                </c:pt>
                <c:pt idx="26">
                  <c:v>-1049821</c:v>
                </c:pt>
                <c:pt idx="27">
                  <c:v>-1196552</c:v>
                </c:pt>
                <c:pt idx="28">
                  <c:v>-1210934</c:v>
                </c:pt>
                <c:pt idx="29">
                  <c:v>-1260436</c:v>
                </c:pt>
                <c:pt idx="30">
                  <c:v>-1319810</c:v>
                </c:pt>
                <c:pt idx="31">
                  <c:v>-1302868</c:v>
                </c:pt>
                <c:pt idx="32">
                  <c:v>-1273059</c:v>
                </c:pt>
                <c:pt idx="33">
                  <c:v>-1241926</c:v>
                </c:pt>
                <c:pt idx="34">
                  <c:v>-1262849</c:v>
                </c:pt>
                <c:pt idx="35">
                  <c:v>-1179407</c:v>
                </c:pt>
                <c:pt idx="36">
                  <c:v>-1119464</c:v>
                </c:pt>
                <c:pt idx="37">
                  <c:v>-1186187</c:v>
                </c:pt>
                <c:pt idx="38">
                  <c:v>-1084298</c:v>
                </c:pt>
                <c:pt idx="39">
                  <c:v>-1066244</c:v>
                </c:pt>
                <c:pt idx="40">
                  <c:v>-1025215</c:v>
                </c:pt>
                <c:pt idx="41">
                  <c:v>-1031313</c:v>
                </c:pt>
                <c:pt idx="42">
                  <c:v>-1032253</c:v>
                </c:pt>
                <c:pt idx="43">
                  <c:v>-991476</c:v>
                </c:pt>
                <c:pt idx="44">
                  <c:v>-960904</c:v>
                </c:pt>
                <c:pt idx="45">
                  <c:v>-960931</c:v>
                </c:pt>
                <c:pt idx="46">
                  <c:v>-926587</c:v>
                </c:pt>
                <c:pt idx="47">
                  <c:v>-964631</c:v>
                </c:pt>
                <c:pt idx="48">
                  <c:v>-855087</c:v>
                </c:pt>
                <c:pt idx="49">
                  <c:v>-839154</c:v>
                </c:pt>
                <c:pt idx="50">
                  <c:v>-816007</c:v>
                </c:pt>
                <c:pt idx="51">
                  <c:v>-834345</c:v>
                </c:pt>
                <c:pt idx="52">
                  <c:v>-875116</c:v>
                </c:pt>
                <c:pt idx="53">
                  <c:v>-880936</c:v>
                </c:pt>
                <c:pt idx="54">
                  <c:v>-937524</c:v>
                </c:pt>
                <c:pt idx="55">
                  <c:v>-958476</c:v>
                </c:pt>
                <c:pt idx="56">
                  <c:v>-995119</c:v>
                </c:pt>
                <c:pt idx="57">
                  <c:v>-1061617</c:v>
                </c:pt>
                <c:pt idx="58">
                  <c:v>-960109</c:v>
                </c:pt>
                <c:pt idx="59">
                  <c:v>-937527</c:v>
                </c:pt>
                <c:pt idx="60">
                  <c:v>-897057</c:v>
                </c:pt>
                <c:pt idx="61">
                  <c:v>-842058</c:v>
                </c:pt>
                <c:pt idx="62">
                  <c:v>-822660</c:v>
                </c:pt>
                <c:pt idx="63">
                  <c:v>-793031</c:v>
                </c:pt>
                <c:pt idx="64">
                  <c:v>-700374</c:v>
                </c:pt>
                <c:pt idx="65">
                  <c:v>-687950</c:v>
                </c:pt>
                <c:pt idx="66">
                  <c:v>-643199</c:v>
                </c:pt>
                <c:pt idx="67">
                  <c:v>-630592</c:v>
                </c:pt>
                <c:pt idx="68">
                  <c:v>-606506</c:v>
                </c:pt>
                <c:pt idx="69">
                  <c:v>-485763</c:v>
                </c:pt>
                <c:pt idx="70">
                  <c:v>-457818</c:v>
                </c:pt>
                <c:pt idx="71">
                  <c:v>-390265</c:v>
                </c:pt>
                <c:pt idx="72">
                  <c:v>-232662</c:v>
                </c:pt>
                <c:pt idx="73">
                  <c:v>-165340</c:v>
                </c:pt>
                <c:pt idx="74">
                  <c:v>-145488</c:v>
                </c:pt>
                <c:pt idx="75">
                  <c:v>-196420</c:v>
                </c:pt>
                <c:pt idx="76">
                  <c:v>-284362</c:v>
                </c:pt>
                <c:pt idx="77">
                  <c:v>-294554</c:v>
                </c:pt>
                <c:pt idx="78">
                  <c:v>-290512</c:v>
                </c:pt>
                <c:pt idx="79">
                  <c:v>-267122</c:v>
                </c:pt>
                <c:pt idx="80">
                  <c:v>-257654</c:v>
                </c:pt>
                <c:pt idx="81">
                  <c:v>-188035</c:v>
                </c:pt>
                <c:pt idx="82">
                  <c:v>-149812</c:v>
                </c:pt>
                <c:pt idx="83">
                  <c:v>-102801</c:v>
                </c:pt>
                <c:pt idx="84">
                  <c:v>-84832</c:v>
                </c:pt>
                <c:pt idx="85">
                  <c:v>-90966</c:v>
                </c:pt>
                <c:pt idx="86">
                  <c:v>-77654</c:v>
                </c:pt>
                <c:pt idx="87">
                  <c:v>-82548</c:v>
                </c:pt>
                <c:pt idx="88">
                  <c:v>-56904</c:v>
                </c:pt>
                <c:pt idx="89">
                  <c:v>-49239</c:v>
                </c:pt>
                <c:pt idx="90">
                  <c:v>-38091</c:v>
                </c:pt>
                <c:pt idx="91">
                  <c:v>-29003</c:v>
                </c:pt>
                <c:pt idx="92">
                  <c:v>-20291</c:v>
                </c:pt>
                <c:pt idx="93">
                  <c:v>-14192</c:v>
                </c:pt>
                <c:pt idx="94">
                  <c:v>-9560</c:v>
                </c:pt>
                <c:pt idx="95">
                  <c:v>-6251</c:v>
                </c:pt>
                <c:pt idx="96">
                  <c:v>-4692</c:v>
                </c:pt>
                <c:pt idx="97">
                  <c:v>-4004</c:v>
                </c:pt>
                <c:pt idx="98">
                  <c:v>-1877</c:v>
                </c:pt>
                <c:pt idx="99">
                  <c:v>-1630</c:v>
                </c:pt>
                <c:pt idx="100">
                  <c:v>-4743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3D36-402B-B187-737D76C675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906720"/>
        <c:axId val="626901280"/>
      </c:barChart>
      <c:catAx>
        <c:axId val="626906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bg2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901280"/>
        <c:crosses val="autoZero"/>
        <c:auto val="1"/>
        <c:lblAlgn val="ctr"/>
        <c:lblOffset val="100"/>
        <c:tickLblSkip val="5"/>
        <c:tickMarkSkip val="5"/>
        <c:noMultiLvlLbl val="0"/>
      </c:catAx>
      <c:valAx>
        <c:axId val="6269012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2"/>
              </a:solidFill>
              <a:round/>
            </a:ln>
            <a:effectLst/>
          </c:spPr>
        </c:majorGridlines>
        <c:numFmt formatCode="#,##0;#\ ##0" sourceLinked="0"/>
        <c:majorTickMark val="none"/>
        <c:minorTickMark val="none"/>
        <c:tickLblPos val="nextTo"/>
        <c:spPr>
          <a:noFill/>
          <a:ln>
            <a:solidFill>
              <a:schemeClr val="bg2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906720"/>
        <c:crosses val="autoZero"/>
        <c:crossBetween val="between"/>
        <c:majorUnit val="200000"/>
        <c:dispUnits>
          <c:builtInUnit val="thousands"/>
        </c:dispUnits>
      </c:valAx>
      <c:spPr>
        <a:noFill/>
        <a:ln>
          <a:noFill/>
        </a:ln>
        <a:effectLst/>
      </c:spPr>
    </c:plotArea>
    <c:plotVisOnly val="0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4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 algn="ctr" rtl="0">
              <a:defRPr sz="1600" b="1" cap="small" baseline="0"/>
            </a:pPr>
            <a:r>
              <a:rPr lang="ru-RU" sz="1600" b="1" cap="small" baseline="0"/>
              <a:t>Аудитория (%)</a:t>
            </a:r>
            <a:endParaRPr lang="en-US" sz="1600" b="1" cap="small" baseline="0"/>
          </a:p>
        </c:rich>
      </c:tx>
      <c:layout>
        <c:manualLayout>
          <c:xMode val="edge"/>
          <c:yMode val="edge"/>
          <c:x val="0.26114414124000801"/>
          <c:y val="0"/>
        </c:manualLayout>
      </c:layout>
      <c:overlay val="1"/>
    </c:title>
    <c:autoTitleDeleted val="0"/>
    <c:plotArea>
      <c:layout>
        <c:manualLayout>
          <c:layoutTarget val="inner"/>
          <c:xMode val="edge"/>
          <c:yMode val="edge"/>
          <c:x val="0.37468105704463972"/>
          <c:y val="0.12429493156049655"/>
          <c:w val="0.3119338552772799"/>
          <c:h val="0.84701322740341267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'Б3 ЦА'!$E$7</c:f>
              <c:strCache>
                <c:ptCount val="1"/>
                <c:pt idx="0">
                  <c:v>Reach, %</c:v>
                </c:pt>
              </c:strCache>
            </c:strRef>
          </c:tx>
          <c:spPr>
            <a:solidFill>
              <a:srgbClr val="1F4E79"/>
            </a:solidFill>
          </c:spPr>
          <c:invertIfNegative val="1"/>
          <c:dPt>
            <c:idx val="0"/>
            <c:invertIfNegative val="1"/>
            <c:bubble3D val="0"/>
            <c:spPr>
              <a:solidFill>
                <a:schemeClr val="accent5">
                  <a:lumMod val="50000"/>
                </a:schemeClr>
              </a:solidFill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AFA8-47D1-8A13-9443CBE007C0}"/>
              </c:ext>
            </c:extLst>
          </c:dPt>
          <c:dPt>
            <c:idx val="1"/>
            <c:invertIfNegative val="1"/>
            <c:bubble3D val="0"/>
            <c:spPr>
              <a:solidFill>
                <a:schemeClr val="accent5">
                  <a:lumMod val="50000"/>
                </a:schemeClr>
              </a:solidFill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AFA8-47D1-8A13-9443CBE007C0}"/>
              </c:ext>
            </c:extLst>
          </c:dPt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800"/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'Б3 ЦА'!$B$8:$B$32</c:f>
              <c:strCache>
                <c:ptCount val="25"/>
                <c:pt idx="0">
                  <c:v>Мужчины</c:v>
                </c:pt>
                <c:pt idx="1">
                  <c:v>Женщины</c:v>
                </c:pt>
                <c:pt idx="4">
                  <c:v>12-17</c:v>
                </c:pt>
                <c:pt idx="5">
                  <c:v>18-24</c:v>
                </c:pt>
                <c:pt idx="6">
                  <c:v>25-34</c:v>
                </c:pt>
                <c:pt idx="7">
                  <c:v>35-44</c:v>
                </c:pt>
                <c:pt idx="8">
                  <c:v>45-54</c:v>
                </c:pt>
                <c:pt idx="9">
                  <c:v>55-64</c:v>
                </c:pt>
                <c:pt idx="12">
                  <c:v>руководители</c:v>
                </c:pt>
                <c:pt idx="13">
                  <c:v>специалисты</c:v>
                </c:pt>
                <c:pt idx="14">
                  <c:v>служащие</c:v>
                </c:pt>
                <c:pt idx="15">
                  <c:v>рабочие</c:v>
                </c:pt>
                <c:pt idx="16">
                  <c:v>учащиеся</c:v>
                </c:pt>
                <c:pt idx="17">
                  <c:v>домохозяйки</c:v>
                </c:pt>
                <c:pt idx="18">
                  <c:v>др. неработающие</c:v>
                </c:pt>
                <c:pt idx="21">
                  <c:v>хватает только на еду</c:v>
                </c:pt>
                <c:pt idx="22">
                  <c:v>хватает на еду и одежду</c:v>
                </c:pt>
                <c:pt idx="23">
                  <c:v>могут покупать дорогие вещи</c:v>
                </c:pt>
                <c:pt idx="24">
                  <c:v>полный достаток</c:v>
                </c:pt>
              </c:strCache>
            </c:strRef>
          </c:cat>
          <c:val>
            <c:numRef>
              <c:f>'Б3 ЦА'!$E$8:$E$32</c:f>
              <c:numCache>
                <c:formatCode>0%</c:formatCode>
                <c:ptCount val="25"/>
                <c:pt idx="0">
                  <c:v>0.56799999999999995</c:v>
                </c:pt>
                <c:pt idx="1">
                  <c:v>0.43200000000000005</c:v>
                </c:pt>
                <c:pt idx="4">
                  <c:v>3.7000000000000005E-2</c:v>
                </c:pt>
                <c:pt idx="5">
                  <c:v>7.400000000000001E-2</c:v>
                </c:pt>
                <c:pt idx="6">
                  <c:v>0.19</c:v>
                </c:pt>
                <c:pt idx="7">
                  <c:v>0.22</c:v>
                </c:pt>
                <c:pt idx="8">
                  <c:v>0.23</c:v>
                </c:pt>
                <c:pt idx="9">
                  <c:v>0.248</c:v>
                </c:pt>
                <c:pt idx="12">
                  <c:v>0.215</c:v>
                </c:pt>
                <c:pt idx="13">
                  <c:v>0.33100000000000002</c:v>
                </c:pt>
                <c:pt idx="14">
                  <c:v>0.154</c:v>
                </c:pt>
                <c:pt idx="15">
                  <c:v>0.111</c:v>
                </c:pt>
                <c:pt idx="16">
                  <c:v>5.5999999999999994E-2</c:v>
                </c:pt>
                <c:pt idx="17">
                  <c:v>3.7000000000000005E-2</c:v>
                </c:pt>
                <c:pt idx="18">
                  <c:v>9.3000000000000013E-2</c:v>
                </c:pt>
                <c:pt idx="21">
                  <c:v>4.4000000000000004E-2</c:v>
                </c:pt>
                <c:pt idx="22">
                  <c:v>0.42299999999999999</c:v>
                </c:pt>
                <c:pt idx="23">
                  <c:v>0.46399999999999997</c:v>
                </c:pt>
                <c:pt idx="24">
                  <c:v>1.2E-2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AFA8-47D1-8A13-9443CBE007C0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7F7F7F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2"/>
        <c:axId val="626907264"/>
        <c:axId val="626891488"/>
      </c:barChart>
      <c:catAx>
        <c:axId val="62690726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txPr>
          <a:bodyPr/>
          <a:lstStyle/>
          <a:p>
            <a:pPr>
              <a:defRPr sz="900"/>
            </a:pPr>
            <a:endParaRPr lang="ru-RU"/>
          </a:p>
        </c:txPr>
        <c:crossAx val="626891488"/>
        <c:crossesAt val="0"/>
        <c:auto val="1"/>
        <c:lblAlgn val="ctr"/>
        <c:lblOffset val="100"/>
        <c:noMultiLvlLbl val="0"/>
      </c:catAx>
      <c:valAx>
        <c:axId val="626891488"/>
        <c:scaling>
          <c:orientation val="minMax"/>
        </c:scaling>
        <c:delete val="1"/>
        <c:axPos val="t"/>
        <c:numFmt formatCode="0%" sourceLinked="1"/>
        <c:majorTickMark val="out"/>
        <c:minorTickMark val="none"/>
        <c:tickLblPos val="nextTo"/>
        <c:crossAx val="626907264"/>
        <c:crossesAt val="1"/>
        <c:crossBetween val="between"/>
      </c:valAx>
      <c:spPr>
        <a:noFill/>
      </c:spPr>
    </c:plotArea>
    <c:plotVisOnly val="0"/>
    <c:dispBlanksAs val="gap"/>
    <c:showDLblsOverMax val="0"/>
  </c:chart>
  <c:spPr>
    <a:noFill/>
    <a:ln>
      <a:solidFill>
        <a:schemeClr val="bg1">
          <a:lumMod val="75000"/>
        </a:schemeClr>
      </a:solidFill>
    </a:ln>
  </c:spPr>
  <c:txPr>
    <a:bodyPr/>
    <a:lstStyle/>
    <a:p>
      <a:pPr>
        <a:defRPr baseline="0">
          <a:latin typeface="+mn-lt"/>
          <a:ea typeface="Roboto Light" panose="02000000000000000000" pitchFamily="2" charset="0"/>
        </a:defRPr>
      </a:pPr>
      <a:endParaRPr lang="ru-RU"/>
    </a:p>
  </c:txPr>
  <c:printSettings>
    <c:headerFooter/>
    <c:pageMargins b="0.75000000000000167" l="0.70000000000000062" r="0.70000000000000062" t="0.75000000000000167" header="0.30000000000000032" footer="0.30000000000000032"/>
    <c:pageSetup orientation="portrait"/>
  </c:printSettings>
  <c:userShapes r:id="rId1"/>
</c:chartSpace>
</file>

<file path=xl/charts/chart14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 algn="ctr" rtl="0">
              <a:defRPr sz="1600" b="1" cap="small" baseline="0"/>
            </a:pPr>
            <a:r>
              <a:rPr lang="ru-RU" sz="1600" b="1" cap="small" baseline="0"/>
              <a:t>Индекс соответствия </a:t>
            </a:r>
          </a:p>
        </c:rich>
      </c:tx>
      <c:layout>
        <c:manualLayout>
          <c:xMode val="edge"/>
          <c:yMode val="edge"/>
          <c:x val="0.35329849259415269"/>
          <c:y val="2.2783752544698267E-3"/>
        </c:manualLayout>
      </c:layout>
      <c:overlay val="1"/>
    </c:title>
    <c:autoTitleDeleted val="0"/>
    <c:plotArea>
      <c:layout>
        <c:manualLayout>
          <c:layoutTarget val="inner"/>
          <c:xMode val="edge"/>
          <c:yMode val="edge"/>
          <c:x val="0.49545899242830971"/>
          <c:y val="0.12663232436907024"/>
          <c:w val="0.3630625406511564"/>
          <c:h val="0.84564318234970848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'Б3 ЦА'!$C$7</c:f>
              <c:strCache>
                <c:ptCount val="1"/>
                <c:pt idx="0">
                  <c:v>Affinity Index</c:v>
                </c:pt>
              </c:strCache>
            </c:strRef>
          </c:tx>
          <c:spPr>
            <a:solidFill>
              <a:srgbClr val="92D050"/>
            </a:solidFill>
          </c:spPr>
          <c:invertIfNegative val="1"/>
          <c:dPt>
            <c:idx val="0"/>
            <c:invertIfNegative val="1"/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0-8BC3-4254-9D17-9FC42BFE93F3}"/>
              </c:ext>
            </c:extLst>
          </c:dPt>
          <c:dPt>
            <c:idx val="1"/>
            <c:invertIfNegative val="1"/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1-8BC3-4254-9D17-9FC42BFE93F3}"/>
              </c:ext>
            </c:extLst>
          </c:dPt>
          <c:dLbls>
            <c:numFmt formatCode="#\ ##0;[Green]\-#\ ##0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800"/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'Б3 ЦА'!$B$8:$B$32</c:f>
              <c:strCache>
                <c:ptCount val="25"/>
                <c:pt idx="0">
                  <c:v>Мужчины</c:v>
                </c:pt>
                <c:pt idx="1">
                  <c:v>Женщины</c:v>
                </c:pt>
                <c:pt idx="4">
                  <c:v>12-17</c:v>
                </c:pt>
                <c:pt idx="5">
                  <c:v>18-24</c:v>
                </c:pt>
                <c:pt idx="6">
                  <c:v>25-34</c:v>
                </c:pt>
                <c:pt idx="7">
                  <c:v>35-44</c:v>
                </c:pt>
                <c:pt idx="8">
                  <c:v>45-54</c:v>
                </c:pt>
                <c:pt idx="9">
                  <c:v>55-64</c:v>
                </c:pt>
                <c:pt idx="12">
                  <c:v>руководители</c:v>
                </c:pt>
                <c:pt idx="13">
                  <c:v>специалисты</c:v>
                </c:pt>
                <c:pt idx="14">
                  <c:v>служащие</c:v>
                </c:pt>
                <c:pt idx="15">
                  <c:v>рабочие</c:v>
                </c:pt>
                <c:pt idx="16">
                  <c:v>учащиеся</c:v>
                </c:pt>
                <c:pt idx="17">
                  <c:v>домохозяйки</c:v>
                </c:pt>
                <c:pt idx="18">
                  <c:v>др. неработающие</c:v>
                </c:pt>
                <c:pt idx="21">
                  <c:v>хватает только на еду</c:v>
                </c:pt>
                <c:pt idx="22">
                  <c:v>хватает на еду и одежду</c:v>
                </c:pt>
                <c:pt idx="23">
                  <c:v>могут покупать дорогие вещи</c:v>
                </c:pt>
                <c:pt idx="24">
                  <c:v>полный достаток</c:v>
                </c:pt>
              </c:strCache>
            </c:strRef>
          </c:cat>
          <c:val>
            <c:numRef>
              <c:f>'Б3 ЦА'!$C$8:$C$32</c:f>
              <c:numCache>
                <c:formatCode>#,##0</c:formatCode>
                <c:ptCount val="25"/>
                <c:pt idx="0">
                  <c:v>118</c:v>
                </c:pt>
                <c:pt idx="1">
                  <c:v>83</c:v>
                </c:pt>
                <c:pt idx="4">
                  <c:v>47</c:v>
                </c:pt>
                <c:pt idx="5">
                  <c:v>70</c:v>
                </c:pt>
                <c:pt idx="6">
                  <c:v>82</c:v>
                </c:pt>
                <c:pt idx="7">
                  <c:v>109</c:v>
                </c:pt>
                <c:pt idx="8">
                  <c:v>124</c:v>
                </c:pt>
                <c:pt idx="9">
                  <c:v>127</c:v>
                </c:pt>
                <c:pt idx="12">
                  <c:v>211</c:v>
                </c:pt>
                <c:pt idx="13">
                  <c:v>178</c:v>
                </c:pt>
                <c:pt idx="14">
                  <c:v>120</c:v>
                </c:pt>
                <c:pt idx="15">
                  <c:v>56</c:v>
                </c:pt>
                <c:pt idx="16">
                  <c:v>46</c:v>
                </c:pt>
                <c:pt idx="17">
                  <c:v>84</c:v>
                </c:pt>
                <c:pt idx="18">
                  <c:v>49</c:v>
                </c:pt>
                <c:pt idx="21">
                  <c:v>22</c:v>
                </c:pt>
                <c:pt idx="22">
                  <c:v>100</c:v>
                </c:pt>
                <c:pt idx="23">
                  <c:v>153</c:v>
                </c:pt>
                <c:pt idx="24">
                  <c:v>127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8BC3-4254-9D17-9FC42BFE93F3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A6A6A6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2"/>
        <c:axId val="626899648"/>
        <c:axId val="626912160"/>
      </c:barChart>
      <c:catAx>
        <c:axId val="62689964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txPr>
          <a:bodyPr/>
          <a:lstStyle/>
          <a:p>
            <a:pPr>
              <a:defRPr sz="900"/>
            </a:pPr>
            <a:endParaRPr lang="ru-RU"/>
          </a:p>
        </c:txPr>
        <c:crossAx val="626912160"/>
        <c:crossesAt val="100"/>
        <c:auto val="1"/>
        <c:lblAlgn val="ctr"/>
        <c:lblOffset val="100"/>
        <c:noMultiLvlLbl val="0"/>
      </c:catAx>
      <c:valAx>
        <c:axId val="626912160"/>
        <c:scaling>
          <c:orientation val="minMax"/>
          <c:min val="-20"/>
        </c:scaling>
        <c:delete val="1"/>
        <c:axPos val="t"/>
        <c:numFmt formatCode="#,##0" sourceLinked="1"/>
        <c:majorTickMark val="out"/>
        <c:minorTickMark val="none"/>
        <c:tickLblPos val="nextTo"/>
        <c:crossAx val="626899648"/>
        <c:crossesAt val="1"/>
        <c:crossBetween val="between"/>
      </c:valAx>
      <c:spPr>
        <a:noFill/>
      </c:spPr>
    </c:plotArea>
    <c:plotVisOnly val="0"/>
    <c:dispBlanksAs val="gap"/>
    <c:showDLblsOverMax val="0"/>
  </c:chart>
  <c:spPr>
    <a:solidFill>
      <a:schemeClr val="bg1"/>
    </a:solidFill>
    <a:ln>
      <a:solidFill>
        <a:schemeClr val="bg1">
          <a:lumMod val="75000"/>
        </a:schemeClr>
      </a:solidFill>
    </a:ln>
  </c:spPr>
  <c:txPr>
    <a:bodyPr/>
    <a:lstStyle/>
    <a:p>
      <a:pPr>
        <a:defRPr baseline="0">
          <a:latin typeface="+mn-lt"/>
          <a:ea typeface="Roboto Light" panose="02000000000000000000" pitchFamily="2" charset="0"/>
        </a:defRPr>
      </a:pPr>
      <a:endParaRPr lang="ru-RU"/>
    </a:p>
  </c:txPr>
  <c:printSettings>
    <c:headerFooter/>
    <c:pageMargins b="0.75000000000000167" l="0.70000000000000062" r="0.70000000000000062" t="0.75000000000000167" header="0.30000000000000032" footer="0.30000000000000032"/>
    <c:pageSetup orientation="portrait"/>
  </c:printSettings>
  <c:userShapes r:id="rId1"/>
</c:chartSpace>
</file>

<file path=xl/charts/chart14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'Б4 Ганта'!$A$4</c:f>
          <c:strCache>
            <c:ptCount val="1"/>
            <c:pt idx="0">
              <c:v>Диаграмма Ганта - Апрель 2022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7.0672250575461532E-2"/>
          <c:y val="0.28343150928604938"/>
          <c:w val="0.89207775602779438"/>
          <c:h val="0.62681856391301749"/>
        </c:manualLayout>
      </c:layout>
      <c:barChart>
        <c:barDir val="bar"/>
        <c:grouping val="stacked"/>
        <c:varyColors val="0"/>
        <c:ser>
          <c:idx val="0"/>
          <c:order val="0"/>
          <c:tx>
            <c:strRef>
              <c:f>'Б4 Ганта'!$B$6</c:f>
              <c:strCache>
                <c:ptCount val="1"/>
                <c:pt idx="0">
                  <c:v>Дата начала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dLbls>
            <c:numFmt formatCode="[$-419]d\ mmm;@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'Б4 Ганта'!$A$7:$A$13</c:f>
              <c:strCache>
                <c:ptCount val="7"/>
                <c:pt idx="0">
                  <c:v>Задача 1</c:v>
                </c:pt>
                <c:pt idx="1">
                  <c:v>Задача 2</c:v>
                </c:pt>
                <c:pt idx="2">
                  <c:v>Задача 3</c:v>
                </c:pt>
                <c:pt idx="3">
                  <c:v>Задача 4</c:v>
                </c:pt>
                <c:pt idx="4">
                  <c:v>Задача 5</c:v>
                </c:pt>
                <c:pt idx="5">
                  <c:v>Задача 6</c:v>
                </c:pt>
                <c:pt idx="6">
                  <c:v>Задача 7</c:v>
                </c:pt>
              </c:strCache>
            </c:strRef>
          </c:cat>
          <c:val>
            <c:numRef>
              <c:f>'Б4 Ганта'!$B$7:$B$13</c:f>
              <c:numCache>
                <c:formatCode>m/d/yyyy</c:formatCode>
                <c:ptCount val="7"/>
                <c:pt idx="0">
                  <c:v>44652</c:v>
                </c:pt>
                <c:pt idx="1">
                  <c:v>44657</c:v>
                </c:pt>
                <c:pt idx="2">
                  <c:v>44659</c:v>
                </c:pt>
                <c:pt idx="3">
                  <c:v>44664</c:v>
                </c:pt>
                <c:pt idx="4">
                  <c:v>44668</c:v>
                </c:pt>
                <c:pt idx="5">
                  <c:v>44669</c:v>
                </c:pt>
                <c:pt idx="6">
                  <c:v>44675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277C-46B4-97F9-2D7F40FADAA9}"/>
            </c:ext>
          </c:extLst>
        </c:ser>
        <c:ser>
          <c:idx val="1"/>
          <c:order val="1"/>
          <c:tx>
            <c:strRef>
              <c:f>'Б4 Ганта'!$F$6</c:f>
              <c:strCache>
                <c:ptCount val="1"/>
                <c:pt idx="0">
                  <c:v>Выполнено (дней)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numFmt formatCode="#,##0;\-#,##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6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'Б4 Ганта'!$A$7:$A$13</c:f>
              <c:strCache>
                <c:ptCount val="7"/>
                <c:pt idx="0">
                  <c:v>Задача 1</c:v>
                </c:pt>
                <c:pt idx="1">
                  <c:v>Задача 2</c:v>
                </c:pt>
                <c:pt idx="2">
                  <c:v>Задача 3</c:v>
                </c:pt>
                <c:pt idx="3">
                  <c:v>Задача 4</c:v>
                </c:pt>
                <c:pt idx="4">
                  <c:v>Задача 5</c:v>
                </c:pt>
                <c:pt idx="5">
                  <c:v>Задача 6</c:v>
                </c:pt>
                <c:pt idx="6">
                  <c:v>Задача 7</c:v>
                </c:pt>
              </c:strCache>
            </c:strRef>
          </c:cat>
          <c:val>
            <c:numRef>
              <c:f>'Б4 Ганта'!$F$7:$F$13</c:f>
              <c:numCache>
                <c:formatCode>0</c:formatCode>
                <c:ptCount val="7"/>
                <c:pt idx="0">
                  <c:v>5</c:v>
                </c:pt>
                <c:pt idx="1">
                  <c:v>3</c:v>
                </c:pt>
                <c:pt idx="2">
                  <c:v>2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277C-46B4-97F9-2D7F40FADAA9}"/>
            </c:ext>
          </c:extLst>
        </c:ser>
        <c:ser>
          <c:idx val="2"/>
          <c:order val="2"/>
          <c:tx>
            <c:strRef>
              <c:f>'Б4 Ганта'!$G$6</c:f>
              <c:strCache>
                <c:ptCount val="1"/>
                <c:pt idx="0">
                  <c:v>Осталось выполнить (дней)</c:v>
                </c:pt>
              </c:strCache>
            </c:strRef>
          </c:tx>
          <c:spPr>
            <a:solidFill>
              <a:schemeClr val="bg1">
                <a:lumMod val="85000"/>
              </a:schemeClr>
            </a:solidFill>
            <a:ln>
              <a:noFill/>
            </a:ln>
            <a:effectLst/>
          </c:spPr>
          <c:invertIfNegative val="0"/>
          <c:dLbls>
            <c:numFmt formatCode="#\ ##0;\-#\ ##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'Б4 Ганта'!$G$7:$G$13</c:f>
              <c:numCache>
                <c:formatCode>0</c:formatCode>
                <c:ptCount val="7"/>
                <c:pt idx="0">
                  <c:v>0</c:v>
                </c:pt>
                <c:pt idx="1">
                  <c:v>1</c:v>
                </c:pt>
                <c:pt idx="2">
                  <c:v>3</c:v>
                </c:pt>
                <c:pt idx="3">
                  <c:v>5</c:v>
                </c:pt>
                <c:pt idx="4">
                  <c:v>1</c:v>
                </c:pt>
                <c:pt idx="5">
                  <c:v>7</c:v>
                </c:pt>
                <c:pt idx="6">
                  <c:v>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277C-46B4-97F9-2D7F40FADA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"/>
        <c:overlap val="100"/>
        <c:axId val="626906176"/>
        <c:axId val="626894208"/>
      </c:barChart>
      <c:catAx>
        <c:axId val="62690617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94208"/>
        <c:crosses val="autoZero"/>
        <c:auto val="0"/>
        <c:lblAlgn val="ctr"/>
        <c:lblOffset val="100"/>
        <c:noMultiLvlLbl val="0"/>
      </c:catAx>
      <c:valAx>
        <c:axId val="626894208"/>
        <c:scaling>
          <c:orientation val="minMax"/>
          <c:min val="44650"/>
        </c:scaling>
        <c:delete val="0"/>
        <c:axPos val="t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solid"/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inorGridlines>
        <c:numFmt formatCode="dd/mm" sourceLinked="0"/>
        <c:majorTickMark val="none"/>
        <c:minorTickMark val="none"/>
        <c:tickLblPos val="low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906176"/>
        <c:crosses val="autoZero"/>
        <c:crossBetween val="between"/>
        <c:majorUnit val="1"/>
        <c:minorUnit val="1"/>
      </c:valAx>
      <c:spPr>
        <a:noFill/>
        <a:ln>
          <a:noFill/>
        </a:ln>
        <a:effectLst/>
      </c:spPr>
    </c:plotArea>
    <c:legend>
      <c:legendPos val="r"/>
      <c:legendEntry>
        <c:idx val="0"/>
        <c:delete val="1"/>
      </c:legendEntry>
      <c:layout>
        <c:manualLayout>
          <c:xMode val="edge"/>
          <c:yMode val="edge"/>
          <c:x val="0.29451088202640258"/>
          <c:y val="0.12379903592505644"/>
          <c:w val="0.44054862949351248"/>
          <c:h val="7.84700293111101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4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'Б4 Ганта'!$A$4</c:f>
          <c:strCache>
            <c:ptCount val="1"/>
            <c:pt idx="0">
              <c:v>Диаграмма Ганта - Апрель 2022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7.2259111920351435E-2"/>
          <c:y val="0.37537314553390266"/>
          <c:w val="0.90209637574904078"/>
          <c:h val="0.56433215486429689"/>
        </c:manualLayout>
      </c:layout>
      <c:barChart>
        <c:barDir val="bar"/>
        <c:grouping val="stacked"/>
        <c:varyColors val="0"/>
        <c:ser>
          <c:idx val="0"/>
          <c:order val="0"/>
          <c:tx>
            <c:strRef>
              <c:f>'Б4 Ганта'!$B$6</c:f>
              <c:strCache>
                <c:ptCount val="1"/>
                <c:pt idx="0">
                  <c:v>Дата начала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dLbls>
            <c:numFmt formatCode="[$-419]d\ mmm;@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'Б4 Ганта'!$A$7:$A$13</c:f>
              <c:strCache>
                <c:ptCount val="7"/>
                <c:pt idx="0">
                  <c:v>Задача 1</c:v>
                </c:pt>
                <c:pt idx="1">
                  <c:v>Задача 2</c:v>
                </c:pt>
                <c:pt idx="2">
                  <c:v>Задача 3</c:v>
                </c:pt>
                <c:pt idx="3">
                  <c:v>Задача 4</c:v>
                </c:pt>
                <c:pt idx="4">
                  <c:v>Задача 5</c:v>
                </c:pt>
                <c:pt idx="5">
                  <c:v>Задача 6</c:v>
                </c:pt>
                <c:pt idx="6">
                  <c:v>Задача 7</c:v>
                </c:pt>
              </c:strCache>
            </c:strRef>
          </c:cat>
          <c:val>
            <c:numRef>
              <c:f>'Б4 Ганта'!$B$7:$B$13</c:f>
              <c:numCache>
                <c:formatCode>m/d/yyyy</c:formatCode>
                <c:ptCount val="7"/>
                <c:pt idx="0">
                  <c:v>44652</c:v>
                </c:pt>
                <c:pt idx="1">
                  <c:v>44657</c:v>
                </c:pt>
                <c:pt idx="2">
                  <c:v>44659</c:v>
                </c:pt>
                <c:pt idx="3">
                  <c:v>44664</c:v>
                </c:pt>
                <c:pt idx="4">
                  <c:v>44668</c:v>
                </c:pt>
                <c:pt idx="5">
                  <c:v>44669</c:v>
                </c:pt>
                <c:pt idx="6">
                  <c:v>44675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0E78-457B-8390-E9750C24721D}"/>
            </c:ext>
          </c:extLst>
        </c:ser>
        <c:ser>
          <c:idx val="1"/>
          <c:order val="1"/>
          <c:tx>
            <c:strRef>
              <c:f>'Б4 Ганта'!$F$6</c:f>
              <c:strCache>
                <c:ptCount val="1"/>
                <c:pt idx="0">
                  <c:v>Выполнено (дней)</c:v>
                </c:pt>
              </c:strCache>
            </c:strRef>
          </c:tx>
          <c:spPr>
            <a:solidFill>
              <a:schemeClr val="accent6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dLbls>
            <c:numFmt formatCode="0;\-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'Б4 Ганта'!$A$7:$A$13</c:f>
              <c:strCache>
                <c:ptCount val="7"/>
                <c:pt idx="0">
                  <c:v>Задача 1</c:v>
                </c:pt>
                <c:pt idx="1">
                  <c:v>Задача 2</c:v>
                </c:pt>
                <c:pt idx="2">
                  <c:v>Задача 3</c:v>
                </c:pt>
                <c:pt idx="3">
                  <c:v>Задача 4</c:v>
                </c:pt>
                <c:pt idx="4">
                  <c:v>Задача 5</c:v>
                </c:pt>
                <c:pt idx="5">
                  <c:v>Задача 6</c:v>
                </c:pt>
                <c:pt idx="6">
                  <c:v>Задача 7</c:v>
                </c:pt>
              </c:strCache>
            </c:strRef>
          </c:cat>
          <c:val>
            <c:numRef>
              <c:f>'Б4 Ганта'!$F$7:$F$13</c:f>
              <c:numCache>
                <c:formatCode>0</c:formatCode>
                <c:ptCount val="7"/>
                <c:pt idx="0">
                  <c:v>5</c:v>
                </c:pt>
                <c:pt idx="1">
                  <c:v>3</c:v>
                </c:pt>
                <c:pt idx="2">
                  <c:v>2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0E78-457B-8390-E9750C24721D}"/>
            </c:ext>
          </c:extLst>
        </c:ser>
        <c:ser>
          <c:idx val="2"/>
          <c:order val="2"/>
          <c:tx>
            <c:v>Осталось</c:v>
          </c:tx>
          <c:spPr>
            <a:solidFill>
              <a:schemeClr val="accent3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dLbls>
            <c:numFmt formatCode="0;\-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'Б4 Ганта'!$A$7:$A$13</c:f>
              <c:strCache>
                <c:ptCount val="7"/>
                <c:pt idx="0">
                  <c:v>Задача 1</c:v>
                </c:pt>
                <c:pt idx="1">
                  <c:v>Задача 2</c:v>
                </c:pt>
                <c:pt idx="2">
                  <c:v>Задача 3</c:v>
                </c:pt>
                <c:pt idx="3">
                  <c:v>Задача 4</c:v>
                </c:pt>
                <c:pt idx="4">
                  <c:v>Задача 5</c:v>
                </c:pt>
                <c:pt idx="5">
                  <c:v>Задача 6</c:v>
                </c:pt>
                <c:pt idx="6">
                  <c:v>Задача 7</c:v>
                </c:pt>
              </c:strCache>
            </c:strRef>
          </c:cat>
          <c:val>
            <c:numRef>
              <c:f>'Б4 Ганта'!$G$7:$G$13</c:f>
              <c:numCache>
                <c:formatCode>0</c:formatCode>
                <c:ptCount val="7"/>
                <c:pt idx="0">
                  <c:v>0</c:v>
                </c:pt>
                <c:pt idx="1">
                  <c:v>1</c:v>
                </c:pt>
                <c:pt idx="2">
                  <c:v>3</c:v>
                </c:pt>
                <c:pt idx="3">
                  <c:v>5</c:v>
                </c:pt>
                <c:pt idx="4">
                  <c:v>1</c:v>
                </c:pt>
                <c:pt idx="5">
                  <c:v>7</c:v>
                </c:pt>
                <c:pt idx="6">
                  <c:v>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0E78-457B-8390-E9750C24721D}"/>
            </c:ext>
          </c:extLst>
        </c:ser>
        <c:ser>
          <c:idx val="3"/>
          <c:order val="3"/>
          <c:tx>
            <c:strRef>
              <c:f>'Б4 Ганта'!$H$6</c:f>
              <c:strCache>
                <c:ptCount val="1"/>
                <c:pt idx="0">
                  <c:v>Просрочено (дней)</c:v>
                </c:pt>
              </c:strCache>
            </c:strRef>
          </c:tx>
          <c:spPr>
            <a:solidFill>
              <a:srgbClr val="FFC5C5"/>
            </a:solidFill>
            <a:ln>
              <a:noFill/>
            </a:ln>
            <a:effectLst/>
          </c:spPr>
          <c:invertIfNegative val="0"/>
          <c:dLbls>
            <c:numFmt formatCode="0;\-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rgbClr val="FF0000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'Б4 Ганта'!$A$7:$A$13</c:f>
              <c:strCache>
                <c:ptCount val="7"/>
                <c:pt idx="0">
                  <c:v>Задача 1</c:v>
                </c:pt>
                <c:pt idx="1">
                  <c:v>Задача 2</c:v>
                </c:pt>
                <c:pt idx="2">
                  <c:v>Задача 3</c:v>
                </c:pt>
                <c:pt idx="3">
                  <c:v>Задача 4</c:v>
                </c:pt>
                <c:pt idx="4">
                  <c:v>Задача 5</c:v>
                </c:pt>
                <c:pt idx="5">
                  <c:v>Задача 6</c:v>
                </c:pt>
                <c:pt idx="6">
                  <c:v>Задача 7</c:v>
                </c:pt>
              </c:strCache>
            </c:strRef>
          </c:cat>
          <c:val>
            <c:numRef>
              <c:f>'Б4 Ганта'!$H$7:$H$13</c:f>
              <c:numCache>
                <c:formatCode>General</c:formatCode>
                <c:ptCount val="7"/>
                <c:pt idx="0">
                  <c:v>3</c:v>
                </c:pt>
                <c:pt idx="1">
                  <c:v>2</c:v>
                </c:pt>
                <c:pt idx="2">
                  <c:v>3</c:v>
                </c:pt>
                <c:pt idx="3">
                  <c:v>2</c:v>
                </c:pt>
                <c:pt idx="4">
                  <c:v>1</c:v>
                </c:pt>
                <c:pt idx="5">
                  <c:v>0</c:v>
                </c:pt>
                <c:pt idx="6">
                  <c:v>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0E78-457B-8390-E9750C2472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7"/>
        <c:overlap val="100"/>
        <c:axId val="626881696"/>
        <c:axId val="626900192"/>
      </c:barChart>
      <c:catAx>
        <c:axId val="626881696"/>
        <c:scaling>
          <c:orientation val="maxMin"/>
        </c:scaling>
        <c:delete val="0"/>
        <c:axPos val="l"/>
        <c:majorGridlines>
          <c:spPr>
            <a:ln w="6350" cap="flat" cmpd="sng" algn="ctr">
              <a:solidFill>
                <a:schemeClr val="tx1">
                  <a:lumMod val="15000"/>
                  <a:lumOff val="85000"/>
                </a:schemeClr>
              </a:solidFill>
              <a:prstDash val="sysDot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sm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900192"/>
        <c:crosses val="autoZero"/>
        <c:auto val="1"/>
        <c:lblAlgn val="ctr"/>
        <c:lblOffset val="100"/>
        <c:noMultiLvlLbl val="0"/>
      </c:catAx>
      <c:valAx>
        <c:axId val="626900192"/>
        <c:scaling>
          <c:orientation val="minMax"/>
          <c:min val="44650"/>
        </c:scaling>
        <c:delete val="0"/>
        <c:axPos val="t"/>
        <c:majorGridlines>
          <c:spPr>
            <a:ln w="6350" cap="flat" cmpd="sng" algn="ctr">
              <a:solidFill>
                <a:schemeClr val="bg1">
                  <a:lumMod val="85000"/>
                </a:schemeClr>
              </a:solidFill>
              <a:prstDash val="sysDot"/>
              <a:round/>
            </a:ln>
            <a:effectLst/>
          </c:spPr>
        </c:majorGridlines>
        <c:numFmt formatCode="d/mm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81696"/>
        <c:crosses val="autoZero"/>
        <c:crossBetween val="between"/>
        <c:majorUnit val="1"/>
      </c:valAx>
      <c:spPr>
        <a:noFill/>
        <a:ln>
          <a:noFill/>
        </a:ln>
        <a:effectLst/>
      </c:spPr>
    </c:plotArea>
    <c:legend>
      <c:legendPos val="t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accent6">
                    <a:lumMod val="60000"/>
                    <a:lumOff val="4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rgbClr val="FFA3A3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0.17535255430614527"/>
          <c:y val="0.18127895635542532"/>
          <c:w val="0.54811661005525247"/>
          <c:h val="9.811323861987858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Ш3!$A$10</c:f>
          <c:strCache>
            <c:ptCount val="1"/>
            <c:pt idx="0">
              <c:v>Изменение за год, %</c:v>
            </c:pt>
          </c:strCache>
        </c:strRef>
      </c:tx>
      <c:layout>
        <c:manualLayout>
          <c:xMode val="edge"/>
          <c:yMode val="edge"/>
          <c:x val="2.6156402166900853E-2"/>
          <c:y val="0.43303974758257258"/>
        </c:manualLayout>
      </c:layout>
      <c:overlay val="0"/>
      <c:spPr>
        <a:solidFill>
          <a:sysClr val="window" lastClr="FFFFFF"/>
        </a:solidFill>
      </c:spPr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6442376521116692E-2"/>
          <c:y val="1.5816390298151507E-2"/>
          <c:w val="0.91864630557543947"/>
          <c:h val="0.8512799298423707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Ш3!$A$10</c:f>
              <c:strCache>
                <c:ptCount val="1"/>
                <c:pt idx="0">
                  <c:v>Изменение за год, %</c:v>
                </c:pt>
              </c:strCache>
            </c:strRef>
          </c:tx>
          <c:spPr>
            <a:solidFill>
              <a:srgbClr val="00B050"/>
            </a:solidFill>
          </c:spPr>
          <c:invertIfNegative val="1"/>
          <c:dLbls>
            <c:numFmt formatCode="0%;[Red]\-0%;&quot;&quot;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rgbClr val="00B050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Ш3!$B$10:$M$10</c:f>
              <c:numCache>
                <c:formatCode>0%</c:formatCode>
                <c:ptCount val="12"/>
                <c:pt idx="0">
                  <c:v>-0.30000000000000004</c:v>
                </c:pt>
                <c:pt idx="1">
                  <c:v>-0.21052631578947367</c:v>
                </c:pt>
                <c:pt idx="2">
                  <c:v>-4.166666666666663E-2</c:v>
                </c:pt>
                <c:pt idx="3">
                  <c:v>-0.33333333333333337</c:v>
                </c:pt>
                <c:pt idx="4">
                  <c:v>0.53333333333333344</c:v>
                </c:pt>
                <c:pt idx="5">
                  <c:v>0.23076923076923084</c:v>
                </c:pt>
                <c:pt idx="6">
                  <c:v>0.21428571428571419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5EF7-4227-A514-391143B417A7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0000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612778256"/>
        <c:axId val="612781520"/>
      </c:barChart>
      <c:catAx>
        <c:axId val="612778256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>
                  <a:lumMod val="95000"/>
                </a:sysClr>
              </a:solidFill>
            </a:ln>
          </c:spPr>
        </c:majorGridlines>
        <c:numFmt formatCode="General" sourceLinked="1"/>
        <c:majorTickMark val="none"/>
        <c:minorTickMark val="none"/>
        <c:tickLblPos val="low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12781520"/>
        <c:crosses val="autoZero"/>
        <c:auto val="1"/>
        <c:lblAlgn val="ctr"/>
        <c:lblOffset val="100"/>
        <c:noMultiLvlLbl val="1"/>
      </c:catAx>
      <c:valAx>
        <c:axId val="612781520"/>
        <c:scaling>
          <c:orientation val="minMax"/>
          <c:max val="3.2"/>
          <c:min val="-0.70000000000000007"/>
        </c:scaling>
        <c:delete val="1"/>
        <c:axPos val="l"/>
        <c:numFmt formatCode="0%" sourceLinked="0"/>
        <c:majorTickMark val="out"/>
        <c:minorTickMark val="none"/>
        <c:tickLblPos val="nextTo"/>
        <c:crossAx val="612778256"/>
        <c:crosses val="autoZero"/>
        <c:crossBetween val="between"/>
        <c:majorUnit val="0.30000000000000004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</c:chartSpace>
</file>

<file path=xl/charts/chart15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'Б5 Timeline'!$A$4</c:f>
          <c:strCache>
            <c:ptCount val="1"/>
            <c:pt idx="0">
              <c:v>Название диаграммы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2158112067476446E-2"/>
          <c:y val="0.18468181337122244"/>
          <c:w val="0.89429537802620029"/>
          <c:h val="0.76639573411981032"/>
        </c:manualLayout>
      </c:layout>
      <c:barChart>
        <c:barDir val="col"/>
        <c:grouping val="clustered"/>
        <c:varyColors val="0"/>
        <c:ser>
          <c:idx val="1"/>
          <c:order val="1"/>
          <c:tx>
            <c:strRef>
              <c:f>'Б5 Timeline'!$F$5</c:f>
              <c:strCache>
                <c:ptCount val="1"/>
                <c:pt idx="0">
                  <c:v>Доп.ряд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Segoe UI Symbol" panose="020B0502040204020203" pitchFamily="34" charset="0"/>
                      <a:ea typeface="Segoe UI Symbol" panose="020B0502040204020203" pitchFamily="34" charset="0"/>
                      <a:cs typeface="Arial" panose="020B0604020202020204" pitchFamily="34" charset="0"/>
                    </a:defRPr>
                  </a:pPr>
                  <a:endParaRPr lang="ru-RU"/>
                </a:p>
              </c:txPr>
              <c:dLblPos val="outEnd"/>
              <c:showLegendKey val="0"/>
              <c:showVal val="0"/>
              <c:showCatName val="1"/>
              <c:showSerName val="0"/>
              <c:showPercent val="0"/>
              <c:showBubbleSize val="0"/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ru-RU"/>
              </a:p>
            </c:txPr>
            <c:dLblPos val="outEnd"/>
            <c:showLegendKey val="0"/>
            <c:showVal val="0"/>
            <c:showCatName val="1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errBars>
            <c:errBarType val="minus"/>
            <c:errValType val="percentage"/>
            <c:noEndCap val="0"/>
            <c:val val="100"/>
            <c:spPr>
              <a:noFill/>
              <a:ln w="9525" cap="flat" cmpd="sng" algn="ctr">
                <a:solidFill>
                  <a:srgbClr val="00B050"/>
                </a:solidFill>
                <a:prstDash val="dash"/>
                <a:round/>
              </a:ln>
              <a:effectLst/>
            </c:spPr>
          </c:errBars>
          <c:cat>
            <c:strRef>
              <c:f>'Б5 Timeline'!$E$6:$E$14</c:f>
              <c:strCache>
                <c:ptCount val="9"/>
                <c:pt idx="0">
                  <c:v>Старт проекта ⚑</c:v>
                </c:pt>
                <c:pt idx="1">
                  <c:v>Задача 1</c:v>
                </c:pt>
                <c:pt idx="2">
                  <c:v>Задача 2</c:v>
                </c:pt>
                <c:pt idx="3">
                  <c:v>Задача 3</c:v>
                </c:pt>
                <c:pt idx="4">
                  <c:v>Задача 4</c:v>
                </c:pt>
                <c:pt idx="5">
                  <c:v>#Н/Д</c:v>
                </c:pt>
                <c:pt idx="6">
                  <c:v>Тестирование</c:v>
                </c:pt>
                <c:pt idx="7">
                  <c:v>Внедрение</c:v>
                </c:pt>
                <c:pt idx="8">
                  <c:v>Итоговый отчет </c:v>
                </c:pt>
              </c:strCache>
            </c:strRef>
          </c:cat>
          <c:val>
            <c:numRef>
              <c:f>'Б5 Timeline'!$F$6:$F$14</c:f>
              <c:numCache>
                <c:formatCode>General</c:formatCode>
                <c:ptCount val="9"/>
                <c:pt idx="0">
                  <c:v>10</c:v>
                </c:pt>
                <c:pt idx="1">
                  <c:v>-10</c:v>
                </c:pt>
                <c:pt idx="2">
                  <c:v>10</c:v>
                </c:pt>
                <c:pt idx="3">
                  <c:v>-10</c:v>
                </c:pt>
                <c:pt idx="4">
                  <c:v>10</c:v>
                </c:pt>
                <c:pt idx="6">
                  <c:v>-10</c:v>
                </c:pt>
                <c:pt idx="7">
                  <c:v>10</c:v>
                </c:pt>
                <c:pt idx="8">
                  <c:v>-10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2483-4EDB-B98B-F0EE175BAB4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axId val="626912704"/>
        <c:axId val="626894752"/>
      </c:barChart>
      <c:lineChart>
        <c:grouping val="standard"/>
        <c:varyColors val="0"/>
        <c:ser>
          <c:idx val="0"/>
          <c:order val="0"/>
          <c:tx>
            <c:v>Дата</c:v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50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elete val="1"/>
          </c:dLbls>
          <c:cat>
            <c:strRef>
              <c:f>'Б5 Timeline'!$D$6:$D$15</c:f>
              <c:strCache>
                <c:ptCount val="9"/>
                <c:pt idx="0">
                  <c:v>янв.22</c:v>
                </c:pt>
                <c:pt idx="1">
                  <c:v>фев.22</c:v>
                </c:pt>
                <c:pt idx="2">
                  <c:v>мар.22</c:v>
                </c:pt>
                <c:pt idx="3">
                  <c:v>апр.22</c:v>
                </c:pt>
                <c:pt idx="4">
                  <c:v>май.22</c:v>
                </c:pt>
                <c:pt idx="5">
                  <c:v>июн.22</c:v>
                </c:pt>
                <c:pt idx="6">
                  <c:v>июл.22</c:v>
                </c:pt>
                <c:pt idx="7">
                  <c:v>авг.22</c:v>
                </c:pt>
                <c:pt idx="8">
                  <c:v>сен.22</c:v>
                </c:pt>
              </c:strCache>
            </c:strRef>
          </c:cat>
          <c:val>
            <c:numRef>
              <c:f>'Б5 Timeline'!$E$6:$E$15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#N/A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2483-4EDB-B98B-F0EE175BAB4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6897472"/>
        <c:axId val="626909984"/>
      </c:lineChart>
      <c:dateAx>
        <c:axId val="626897472"/>
        <c:scaling>
          <c:orientation val="minMax"/>
        </c:scaling>
        <c:delete val="0"/>
        <c:axPos val="b"/>
        <c:numFmt formatCode="mmm\-yy" sourceLinked="0"/>
        <c:majorTickMark val="none"/>
        <c:minorTickMark val="none"/>
        <c:tickLblPos val="nextTo"/>
        <c:spPr>
          <a:noFill/>
          <a:ln w="88900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triangle" w="sm" len="sm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ru-RU"/>
          </a:p>
        </c:txPr>
        <c:crossAx val="626909984"/>
        <c:crosses val="autoZero"/>
        <c:auto val="1"/>
        <c:lblOffset val="100"/>
        <c:baseTimeUnit val="months"/>
        <c:majorUnit val="1"/>
        <c:majorTimeUnit val="months"/>
      </c:dateAx>
      <c:valAx>
        <c:axId val="62690998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626897472"/>
        <c:crosses val="autoZero"/>
        <c:crossBetween val="between"/>
      </c:valAx>
      <c:valAx>
        <c:axId val="626894752"/>
        <c:scaling>
          <c:orientation val="minMax"/>
        </c:scaling>
        <c:delete val="1"/>
        <c:axPos val="r"/>
        <c:numFmt formatCode="General" sourceLinked="1"/>
        <c:majorTickMark val="out"/>
        <c:minorTickMark val="none"/>
        <c:tickLblPos val="nextTo"/>
        <c:crossAx val="626912704"/>
        <c:crosses val="max"/>
        <c:crossBetween val="between"/>
      </c:valAx>
      <c:catAx>
        <c:axId val="62691270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268947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Arial" panose="020B0604020202020204" pitchFamily="34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5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'Б6 Водопад'!$A$75</c:f>
          <c:strCache>
            <c:ptCount val="1"/>
            <c:pt idx="0">
              <c:v>Анализ прибыли компании, млн руб.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1.1368051868262426E-2"/>
          <c:y val="0.16971670488135032"/>
          <c:w val="0.9772638962634751"/>
          <c:h val="0.6615399136256066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'Б6 Водопад'!$C$77</c:f>
              <c:strCache>
                <c:ptCount val="1"/>
                <c:pt idx="0">
                  <c:v>Доп.ряд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cat>
            <c:strRef>
              <c:f>'Б6 Водопад'!$A$78:$A$92</c:f>
              <c:strCache>
                <c:ptCount val="15"/>
                <c:pt idx="0">
                  <c:v>Выручка</c:v>
                </c:pt>
                <c:pt idx="1">
                  <c:v>Возвраты</c:v>
                </c:pt>
                <c:pt idx="2">
                  <c:v>Себе-
стоимость</c:v>
                </c:pt>
                <c:pt idx="3">
                  <c:v>Валовая 
прибыль</c:v>
                </c:pt>
                <c:pt idx="4">
                  <c:v>Гарантийный 
ремонт</c:v>
                </c:pt>
                <c:pt idx="5">
                  <c:v>Хранение</c:v>
                </c:pt>
                <c:pt idx="6">
                  <c:v>Установка</c:v>
                </c:pt>
                <c:pt idx="7">
                  <c:v>Транспорт</c:v>
                </c:pt>
                <c:pt idx="8">
                  <c:v>Запчасти</c:v>
                </c:pt>
                <c:pt idx="9">
                  <c:v>Реклама</c:v>
                </c:pt>
                <c:pt idx="10">
                  <c:v>ЗП сотрудников</c:v>
                </c:pt>
                <c:pt idx="11">
                  <c:v>Операц.
прибыль</c:v>
                </c:pt>
                <c:pt idx="12">
                  <c:v>Налоги</c:v>
                </c:pt>
                <c:pt idx="13">
                  <c:v>Акцизы</c:v>
                </c:pt>
                <c:pt idx="14">
                  <c:v>Чистая 
прибыль</c:v>
                </c:pt>
              </c:strCache>
            </c:strRef>
          </c:cat>
          <c:val>
            <c:numRef>
              <c:f>'Б6 Водопад'!$C$78:$C$92</c:f>
              <c:numCache>
                <c:formatCode>General</c:formatCode>
                <c:ptCount val="15"/>
                <c:pt idx="0">
                  <c:v>0</c:v>
                </c:pt>
                <c:pt idx="1">
                  <c:v>523</c:v>
                </c:pt>
                <c:pt idx="2">
                  <c:v>455.5</c:v>
                </c:pt>
                <c:pt idx="4">
                  <c:v>443.5</c:v>
                </c:pt>
                <c:pt idx="5">
                  <c:v>428.5</c:v>
                </c:pt>
                <c:pt idx="6">
                  <c:v>428.5</c:v>
                </c:pt>
                <c:pt idx="7">
                  <c:v>466</c:v>
                </c:pt>
                <c:pt idx="8">
                  <c:v>448</c:v>
                </c:pt>
                <c:pt idx="9">
                  <c:v>425.5</c:v>
                </c:pt>
                <c:pt idx="10">
                  <c:v>373</c:v>
                </c:pt>
                <c:pt idx="12">
                  <c:v>343</c:v>
                </c:pt>
                <c:pt idx="13">
                  <c:v>328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A46-4D0A-818F-FE253E61A805}"/>
            </c:ext>
          </c:extLst>
        </c:ser>
        <c:ser>
          <c:idx val="1"/>
          <c:order val="1"/>
          <c:tx>
            <c:strRef>
              <c:f>'Б6 Водопад'!$D$77</c:f>
              <c:strCache>
                <c:ptCount val="1"/>
                <c:pt idx="0">
                  <c:v>Увеличение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solidFill>
                <a:schemeClr val="bg1">
                  <a:lumMod val="75000"/>
                </a:schemeClr>
              </a:solidFill>
            </a:ln>
            <a:effectLst/>
          </c:spPr>
          <c:invertIfNegative val="0"/>
          <c:dLbls>
            <c:numFmt formatCode="#\ ##0;\-#\ ##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'Б6 Водопад'!$A$78:$A$92</c:f>
              <c:strCache>
                <c:ptCount val="15"/>
                <c:pt idx="0">
                  <c:v>Выручка</c:v>
                </c:pt>
                <c:pt idx="1">
                  <c:v>Возвраты</c:v>
                </c:pt>
                <c:pt idx="2">
                  <c:v>Себе-
стоимость</c:v>
                </c:pt>
                <c:pt idx="3">
                  <c:v>Валовая 
прибыль</c:v>
                </c:pt>
                <c:pt idx="4">
                  <c:v>Гарантийный 
ремонт</c:v>
                </c:pt>
                <c:pt idx="5">
                  <c:v>Хранение</c:v>
                </c:pt>
                <c:pt idx="6">
                  <c:v>Установка</c:v>
                </c:pt>
                <c:pt idx="7">
                  <c:v>Транспорт</c:v>
                </c:pt>
                <c:pt idx="8">
                  <c:v>Запчасти</c:v>
                </c:pt>
                <c:pt idx="9">
                  <c:v>Реклама</c:v>
                </c:pt>
                <c:pt idx="10">
                  <c:v>ЗП сотрудников</c:v>
                </c:pt>
                <c:pt idx="11">
                  <c:v>Операц.
прибыль</c:v>
                </c:pt>
                <c:pt idx="12">
                  <c:v>Налоги</c:v>
                </c:pt>
                <c:pt idx="13">
                  <c:v>Акцизы</c:v>
                </c:pt>
                <c:pt idx="14">
                  <c:v>Чистая 
прибыль</c:v>
                </c:pt>
              </c:strCache>
            </c:strRef>
          </c:cat>
          <c:val>
            <c:numRef>
              <c:f>'Б6 Водопад'!$D$78:$D$92</c:f>
              <c:numCache>
                <c:formatCode>General</c:formatCode>
                <c:ptCount val="15"/>
                <c:pt idx="0">
                  <c:v>560</c:v>
                </c:pt>
                <c:pt idx="1">
                  <c:v>0</c:v>
                </c:pt>
                <c:pt idx="2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45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2">
                  <c:v>0</c:v>
                </c:pt>
                <c:pt idx="13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3A46-4D0A-818F-FE253E61A805}"/>
            </c:ext>
          </c:extLst>
        </c:ser>
        <c:ser>
          <c:idx val="2"/>
          <c:order val="2"/>
          <c:tx>
            <c:strRef>
              <c:f>'Б6 Водопад'!$E$77</c:f>
              <c:strCache>
                <c:ptCount val="1"/>
                <c:pt idx="0">
                  <c:v>Уменьшение</c:v>
                </c:pt>
              </c:strCache>
            </c:strRef>
          </c:tx>
          <c:spPr>
            <a:solidFill>
              <a:srgbClr val="FF7C80"/>
            </a:solidFill>
            <a:ln>
              <a:solidFill>
                <a:schemeClr val="bg1">
                  <a:lumMod val="75000"/>
                </a:schemeClr>
              </a:solidFill>
            </a:ln>
            <a:effectLst/>
          </c:spPr>
          <c:invertIfNegative val="0"/>
          <c:dLbls>
            <c:dLbl>
              <c:idx val="1"/>
              <c:layout>
                <c:manualLayout>
                  <c:x val="-1.1428572457014604E-3"/>
                  <c:y val="-4.9338083114105896E-2"/>
                </c:manualLayout>
              </c:layout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56E9-4FBF-93C4-EE98916CC70B}"/>
                </c:ext>
                <c:ext xmlns:c15="http://schemas.microsoft.com/office/drawing/2012/chart" uri="{CE6537A1-D6FC-4f65-9D91-7224C49458BB}"/>
              </c:extLst>
            </c:dLbl>
            <c:dLbl>
              <c:idx val="12"/>
              <c:layout>
                <c:manualLayout>
                  <c:x val="-1.6761712637553057E-16"/>
                  <c:y val="-4.1992861213593691E-2"/>
                </c:manualLayout>
              </c:layout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56E9-4FBF-93C4-EE98916CC70B}"/>
                </c:ext>
                <c:ext xmlns:c15="http://schemas.microsoft.com/office/drawing/2012/chart" uri="{CE6537A1-D6FC-4f65-9D91-7224C49458BB}"/>
              </c:extLst>
            </c:dLbl>
            <c:numFmt formatCode="#\ ##0;\-#\ ##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Base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'Б6 Водопад'!$A$78:$A$92</c:f>
              <c:strCache>
                <c:ptCount val="15"/>
                <c:pt idx="0">
                  <c:v>Выручка</c:v>
                </c:pt>
                <c:pt idx="1">
                  <c:v>Возвраты</c:v>
                </c:pt>
                <c:pt idx="2">
                  <c:v>Себе-
стоимость</c:v>
                </c:pt>
                <c:pt idx="3">
                  <c:v>Валовая 
прибыль</c:v>
                </c:pt>
                <c:pt idx="4">
                  <c:v>Гарантийный 
ремонт</c:v>
                </c:pt>
                <c:pt idx="5">
                  <c:v>Хранение</c:v>
                </c:pt>
                <c:pt idx="6">
                  <c:v>Установка</c:v>
                </c:pt>
                <c:pt idx="7">
                  <c:v>Транспорт</c:v>
                </c:pt>
                <c:pt idx="8">
                  <c:v>Запчасти</c:v>
                </c:pt>
                <c:pt idx="9">
                  <c:v>Реклама</c:v>
                </c:pt>
                <c:pt idx="10">
                  <c:v>ЗП сотрудников</c:v>
                </c:pt>
                <c:pt idx="11">
                  <c:v>Операц.
прибыль</c:v>
                </c:pt>
                <c:pt idx="12">
                  <c:v>Налоги</c:v>
                </c:pt>
                <c:pt idx="13">
                  <c:v>Акцизы</c:v>
                </c:pt>
                <c:pt idx="14">
                  <c:v>Чистая 
прибыль</c:v>
                </c:pt>
              </c:strCache>
            </c:strRef>
          </c:cat>
          <c:val>
            <c:numRef>
              <c:f>'Б6 Водопад'!$E$78:$E$92</c:f>
              <c:numCache>
                <c:formatCode>General</c:formatCode>
                <c:ptCount val="15"/>
                <c:pt idx="0">
                  <c:v>0</c:v>
                </c:pt>
                <c:pt idx="1">
                  <c:v>37</c:v>
                </c:pt>
                <c:pt idx="2">
                  <c:v>67.5</c:v>
                </c:pt>
                <c:pt idx="4">
                  <c:v>12</c:v>
                </c:pt>
                <c:pt idx="5">
                  <c:v>15</c:v>
                </c:pt>
                <c:pt idx="6">
                  <c:v>0</c:v>
                </c:pt>
                <c:pt idx="7">
                  <c:v>7.5</c:v>
                </c:pt>
                <c:pt idx="8">
                  <c:v>18</c:v>
                </c:pt>
                <c:pt idx="9">
                  <c:v>22.5</c:v>
                </c:pt>
                <c:pt idx="10">
                  <c:v>52.5</c:v>
                </c:pt>
                <c:pt idx="12">
                  <c:v>30</c:v>
                </c:pt>
                <c:pt idx="13">
                  <c:v>15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3A46-4D0A-818F-FE253E61A805}"/>
            </c:ext>
          </c:extLst>
        </c:ser>
        <c:ser>
          <c:idx val="3"/>
          <c:order val="3"/>
          <c:tx>
            <c:strRef>
              <c:f>'Б6 Водопад'!$F$77</c:f>
              <c:strCache>
                <c:ptCount val="1"/>
                <c:pt idx="0">
                  <c:v>Подытоги и итоги</c:v>
                </c:pt>
              </c:strCache>
            </c:strRef>
          </c:tx>
          <c:spPr>
            <a:solidFill>
              <a:schemeClr val="bg1">
                <a:lumMod val="85000"/>
              </a:schemeClr>
            </a:solidFill>
            <a:ln>
              <a:solidFill>
                <a:schemeClr val="bg2">
                  <a:lumMod val="75000"/>
                </a:schemeClr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'Б6 Водопад'!$A$78:$A$92</c:f>
              <c:strCache>
                <c:ptCount val="15"/>
                <c:pt idx="0">
                  <c:v>Выручка</c:v>
                </c:pt>
                <c:pt idx="1">
                  <c:v>Возвраты</c:v>
                </c:pt>
                <c:pt idx="2">
                  <c:v>Себе-
стоимость</c:v>
                </c:pt>
                <c:pt idx="3">
                  <c:v>Валовая 
прибыль</c:v>
                </c:pt>
                <c:pt idx="4">
                  <c:v>Гарантийный 
ремонт</c:v>
                </c:pt>
                <c:pt idx="5">
                  <c:v>Хранение</c:v>
                </c:pt>
                <c:pt idx="6">
                  <c:v>Установка</c:v>
                </c:pt>
                <c:pt idx="7">
                  <c:v>Транспорт</c:v>
                </c:pt>
                <c:pt idx="8">
                  <c:v>Запчасти</c:v>
                </c:pt>
                <c:pt idx="9">
                  <c:v>Реклама</c:v>
                </c:pt>
                <c:pt idx="10">
                  <c:v>ЗП сотрудников</c:v>
                </c:pt>
                <c:pt idx="11">
                  <c:v>Операц.
прибыль</c:v>
                </c:pt>
                <c:pt idx="12">
                  <c:v>Налоги</c:v>
                </c:pt>
                <c:pt idx="13">
                  <c:v>Акцизы</c:v>
                </c:pt>
                <c:pt idx="14">
                  <c:v>Чистая 
прибыль</c:v>
                </c:pt>
              </c:strCache>
            </c:strRef>
          </c:cat>
          <c:val>
            <c:numRef>
              <c:f>'Б6 Водопад'!$F$78:$F$92</c:f>
              <c:numCache>
                <c:formatCode>General</c:formatCode>
                <c:ptCount val="15"/>
                <c:pt idx="3">
                  <c:v>455.5</c:v>
                </c:pt>
                <c:pt idx="11">
                  <c:v>373</c:v>
                </c:pt>
                <c:pt idx="14">
                  <c:v>328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3A46-4D0A-818F-FE253E61A8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26903456"/>
        <c:axId val="626895296"/>
      </c:barChart>
      <c:scatterChart>
        <c:scatterStyle val="lineMarker"/>
        <c:varyColors val="0"/>
        <c:ser>
          <c:idx val="4"/>
          <c:order val="4"/>
          <c:tx>
            <c:strRef>
              <c:f>'Б6 Водопад'!$G$77</c:f>
              <c:strCache>
                <c:ptCount val="1"/>
                <c:pt idx="0">
                  <c:v>Линии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errBars>
            <c:errDir val="x"/>
            <c:errBarType val="plus"/>
            <c:errValType val="stdErr"/>
            <c:noEndCap val="1"/>
            <c:spPr>
              <a:noFill/>
              <a:ln w="9525" cap="flat" cmpd="sng" algn="ctr">
                <a:solidFill>
                  <a:schemeClr val="bg1">
                    <a:lumMod val="75000"/>
                  </a:schemeClr>
                </a:solidFill>
                <a:round/>
              </a:ln>
              <a:effectLst/>
            </c:spPr>
          </c:errBars>
          <c:xVal>
            <c:strRef>
              <c:f>'Б6 Водопад'!$A$78:$A$92</c:f>
              <c:strCache>
                <c:ptCount val="15"/>
                <c:pt idx="0">
                  <c:v>Выручка</c:v>
                </c:pt>
                <c:pt idx="1">
                  <c:v>Возвраты</c:v>
                </c:pt>
                <c:pt idx="2">
                  <c:v>Себе-
стоимость</c:v>
                </c:pt>
                <c:pt idx="3">
                  <c:v>Валовая 
прибыль</c:v>
                </c:pt>
                <c:pt idx="4">
                  <c:v>Гарантийный 
ремонт</c:v>
                </c:pt>
                <c:pt idx="5">
                  <c:v>Хранение</c:v>
                </c:pt>
                <c:pt idx="6">
                  <c:v>Установка</c:v>
                </c:pt>
                <c:pt idx="7">
                  <c:v>Транспорт</c:v>
                </c:pt>
                <c:pt idx="8">
                  <c:v>Запчасти</c:v>
                </c:pt>
                <c:pt idx="9">
                  <c:v>Реклама</c:v>
                </c:pt>
                <c:pt idx="10">
                  <c:v>ЗП сотрудников</c:v>
                </c:pt>
                <c:pt idx="11">
                  <c:v>Операц.
прибыль</c:v>
                </c:pt>
                <c:pt idx="12">
                  <c:v>Налоги</c:v>
                </c:pt>
                <c:pt idx="13">
                  <c:v>Акцизы</c:v>
                </c:pt>
                <c:pt idx="14">
                  <c:v>Чистая 
прибыль</c:v>
                </c:pt>
              </c:strCache>
            </c:strRef>
          </c:xVal>
          <c:yVal>
            <c:numRef>
              <c:f>'Б6 Водопад'!$G$78:$G$92</c:f>
              <c:numCache>
                <c:formatCode>General</c:formatCode>
                <c:ptCount val="15"/>
                <c:pt idx="0">
                  <c:v>560</c:v>
                </c:pt>
                <c:pt idx="1">
                  <c:v>523</c:v>
                </c:pt>
                <c:pt idx="2">
                  <c:v>455.5</c:v>
                </c:pt>
                <c:pt idx="3">
                  <c:v>455.5</c:v>
                </c:pt>
                <c:pt idx="4">
                  <c:v>443.5</c:v>
                </c:pt>
                <c:pt idx="5">
                  <c:v>428.5</c:v>
                </c:pt>
                <c:pt idx="6">
                  <c:v>473.5</c:v>
                </c:pt>
                <c:pt idx="7">
                  <c:v>466</c:v>
                </c:pt>
                <c:pt idx="8">
                  <c:v>448</c:v>
                </c:pt>
                <c:pt idx="9">
                  <c:v>425.5</c:v>
                </c:pt>
                <c:pt idx="10">
                  <c:v>373</c:v>
                </c:pt>
                <c:pt idx="11">
                  <c:v>373</c:v>
                </c:pt>
                <c:pt idx="12">
                  <c:v>343</c:v>
                </c:pt>
                <c:pt idx="13">
                  <c:v>328</c:v>
                </c:pt>
                <c:pt idx="14">
                  <c:v>328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7FCE-4874-A9E7-2DEC5F08DA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6903456"/>
        <c:axId val="626895296"/>
      </c:scatterChart>
      <c:catAx>
        <c:axId val="626903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95296"/>
        <c:crosses val="autoZero"/>
        <c:auto val="1"/>
        <c:lblAlgn val="ctr"/>
        <c:lblOffset val="100"/>
        <c:noMultiLvlLbl val="0"/>
      </c:catAx>
      <c:valAx>
        <c:axId val="626895296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626903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bg1">
          <a:lumMod val="9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5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'Б6 Водопад'!$A$51</c:f>
          <c:strCache>
            <c:ptCount val="1"/>
            <c:pt idx="0">
              <c:v>Выполнение плана, млн руб. 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7.7532303641579176E-2"/>
          <c:y val="0.20568840548372957"/>
          <c:w val="0.89757419315291453"/>
          <c:h val="0.6232576670462024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'Б6 Водопад'!$C$52</c:f>
              <c:strCache>
                <c:ptCount val="1"/>
                <c:pt idx="0">
                  <c:v>Доп.ряд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'Б6 Водопад'!$A$53:$A$58</c:f>
              <c:strCache>
                <c:ptCount val="6"/>
                <c:pt idx="0">
                  <c:v>План</c:v>
                </c:pt>
                <c:pt idx="1">
                  <c:v>Фактор 1</c:v>
                </c:pt>
                <c:pt idx="2">
                  <c:v>Фактор 2</c:v>
                </c:pt>
                <c:pt idx="3">
                  <c:v>Фактор 3</c:v>
                </c:pt>
                <c:pt idx="4">
                  <c:v>Фактор 4</c:v>
                </c:pt>
                <c:pt idx="5">
                  <c:v>Факт</c:v>
                </c:pt>
              </c:strCache>
            </c:strRef>
          </c:cat>
          <c:val>
            <c:numRef>
              <c:f>'Б6 Водопад'!$C$53:$C$58</c:f>
              <c:numCache>
                <c:formatCode>General</c:formatCode>
                <c:ptCount val="6"/>
                <c:pt idx="0">
                  <c:v>0</c:v>
                </c:pt>
                <c:pt idx="1">
                  <c:v>890</c:v>
                </c:pt>
                <c:pt idx="2">
                  <c:v>1158</c:v>
                </c:pt>
                <c:pt idx="3">
                  <c:v>1184</c:v>
                </c:pt>
                <c:pt idx="4">
                  <c:v>1184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1039-407E-8E3E-B1E22FA9AE68}"/>
            </c:ext>
          </c:extLst>
        </c:ser>
        <c:ser>
          <c:idx val="1"/>
          <c:order val="1"/>
          <c:tx>
            <c:strRef>
              <c:f>'Б10 Каскадная'!#REF!</c:f>
              <c:strCache>
                <c:ptCount val="1"/>
                <c:pt idx="0">
                  <c:v>#REF!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'Б6 Водопад'!$A$53:$A$58</c:f>
              <c:strCache>
                <c:ptCount val="6"/>
                <c:pt idx="0">
                  <c:v>План</c:v>
                </c:pt>
                <c:pt idx="1">
                  <c:v>Фактор 1</c:v>
                </c:pt>
                <c:pt idx="2">
                  <c:v>Фактор 2</c:v>
                </c:pt>
                <c:pt idx="3">
                  <c:v>Фактор 3</c:v>
                </c:pt>
                <c:pt idx="4">
                  <c:v>Фактор 4</c:v>
                </c:pt>
                <c:pt idx="5">
                  <c:v>Факт</c:v>
                </c:pt>
              </c:strCache>
            </c:strRef>
          </c:cat>
          <c:val>
            <c:numRef>
              <c:f>'Б10 Каскадная'!#REF!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1039-407E-8E3E-B1E22FA9AE68}"/>
            </c:ext>
          </c:extLst>
        </c:ser>
        <c:ser>
          <c:idx val="2"/>
          <c:order val="2"/>
          <c:tx>
            <c:strRef>
              <c:f>'Б6 Водопад'!$D$52</c:f>
              <c:strCache>
                <c:ptCount val="1"/>
                <c:pt idx="0">
                  <c:v>Увеличение</c:v>
                </c:pt>
              </c:strCache>
            </c:strRef>
          </c:tx>
          <c:spPr>
            <a:solidFill>
              <a:schemeClr val="accent6">
                <a:lumMod val="60000"/>
                <a:lumOff val="40000"/>
              </a:schemeClr>
            </a:solidFill>
            <a:ln>
              <a:solidFill>
                <a:schemeClr val="bg1">
                  <a:lumMod val="75000"/>
                </a:schemeClr>
              </a:solidFill>
            </a:ln>
            <a:effectLst/>
          </c:spPr>
          <c:invertIfNegative val="0"/>
          <c:dLbls>
            <c:numFmt formatCode="#\ ##0;\-#\ ##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'Б6 Водопад'!$A$53:$A$58</c:f>
              <c:strCache>
                <c:ptCount val="6"/>
                <c:pt idx="0">
                  <c:v>План</c:v>
                </c:pt>
                <c:pt idx="1">
                  <c:v>Фактор 1</c:v>
                </c:pt>
                <c:pt idx="2">
                  <c:v>Фактор 2</c:v>
                </c:pt>
                <c:pt idx="3">
                  <c:v>Фактор 3</c:v>
                </c:pt>
                <c:pt idx="4">
                  <c:v>Фактор 4</c:v>
                </c:pt>
                <c:pt idx="5">
                  <c:v>Факт</c:v>
                </c:pt>
              </c:strCache>
            </c:strRef>
          </c:cat>
          <c:val>
            <c:numRef>
              <c:f>'Б6 Водопад'!$D$53:$D$58</c:f>
              <c:numCache>
                <c:formatCode>General</c:formatCode>
                <c:ptCount val="6"/>
                <c:pt idx="0">
                  <c:v>890</c:v>
                </c:pt>
                <c:pt idx="1">
                  <c:v>268</c:v>
                </c:pt>
                <c:pt idx="2">
                  <c:v>115</c:v>
                </c:pt>
                <c:pt idx="3">
                  <c:v>0</c:v>
                </c:pt>
                <c:pt idx="4">
                  <c:v>100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1039-407E-8E3E-B1E22FA9AE68}"/>
            </c:ext>
          </c:extLst>
        </c:ser>
        <c:ser>
          <c:idx val="3"/>
          <c:order val="3"/>
          <c:tx>
            <c:strRef>
              <c:f>'Б6 Водопад'!$E$52</c:f>
              <c:strCache>
                <c:ptCount val="1"/>
                <c:pt idx="0">
                  <c:v>Уменьшение</c:v>
                </c:pt>
              </c:strCache>
            </c:strRef>
          </c:tx>
          <c:spPr>
            <a:solidFill>
              <a:srgbClr val="FF7C80"/>
            </a:solidFill>
            <a:ln>
              <a:solidFill>
                <a:schemeClr val="bg1">
                  <a:lumMod val="75000"/>
                </a:schemeClr>
              </a:solidFill>
            </a:ln>
            <a:effectLst/>
          </c:spPr>
          <c:invertIfNegative val="0"/>
          <c:dLbls>
            <c:numFmt formatCode="#\ ##0;\-#\ ##0;&quot;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'Б6 Водопад'!$A$53:$A$58</c:f>
              <c:strCache>
                <c:ptCount val="6"/>
                <c:pt idx="0">
                  <c:v>План</c:v>
                </c:pt>
                <c:pt idx="1">
                  <c:v>Фактор 1</c:v>
                </c:pt>
                <c:pt idx="2">
                  <c:v>Фактор 2</c:v>
                </c:pt>
                <c:pt idx="3">
                  <c:v>Фактор 3</c:v>
                </c:pt>
                <c:pt idx="4">
                  <c:v>Фактор 4</c:v>
                </c:pt>
                <c:pt idx="5">
                  <c:v>Факт</c:v>
                </c:pt>
              </c:strCache>
            </c:strRef>
          </c:cat>
          <c:val>
            <c:numRef>
              <c:f>'Б6 Водопад'!$E$53:$E$58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89</c:v>
                </c:pt>
                <c:pt idx="4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1039-407E-8E3E-B1E22FA9AE68}"/>
            </c:ext>
          </c:extLst>
        </c:ser>
        <c:ser>
          <c:idx val="4"/>
          <c:order val="4"/>
          <c:tx>
            <c:strRef>
              <c:f>'Б6 Водопад'!$F$52</c:f>
              <c:strCache>
                <c:ptCount val="1"/>
                <c:pt idx="0">
                  <c:v>Факт</c:v>
                </c:pt>
              </c:strCache>
            </c:strRef>
          </c:tx>
          <c:spPr>
            <a:solidFill>
              <a:schemeClr val="bg1">
                <a:lumMod val="85000"/>
              </a:schemeClr>
            </a:solidFill>
            <a:ln>
              <a:solidFill>
                <a:schemeClr val="bg1">
                  <a:lumMod val="75000"/>
                </a:schemeClr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'Б6 Водопад'!$A$53:$A$58</c:f>
              <c:strCache>
                <c:ptCount val="6"/>
                <c:pt idx="0">
                  <c:v>План</c:v>
                </c:pt>
                <c:pt idx="1">
                  <c:v>Фактор 1</c:v>
                </c:pt>
                <c:pt idx="2">
                  <c:v>Фактор 2</c:v>
                </c:pt>
                <c:pt idx="3">
                  <c:v>Фактор 3</c:v>
                </c:pt>
                <c:pt idx="4">
                  <c:v>Фактор 4</c:v>
                </c:pt>
                <c:pt idx="5">
                  <c:v>Факт</c:v>
                </c:pt>
              </c:strCache>
            </c:strRef>
          </c:cat>
          <c:val>
            <c:numRef>
              <c:f>'Б6 Водопад'!$F$53:$F$58</c:f>
              <c:numCache>
                <c:formatCode>General</c:formatCode>
                <c:ptCount val="6"/>
                <c:pt idx="5">
                  <c:v>1284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1039-407E-8E3E-B1E22FA9AE68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50"/>
        <c:overlap val="100"/>
        <c:axId val="626895840"/>
        <c:axId val="626886592"/>
      </c:barChart>
      <c:scatterChart>
        <c:scatterStyle val="lineMarker"/>
        <c:varyColors val="0"/>
        <c:ser>
          <c:idx val="5"/>
          <c:order val="5"/>
          <c:tx>
            <c:strRef>
              <c:f>'Б6 Водопад'!$G$52</c:f>
              <c:strCache>
                <c:ptCount val="1"/>
                <c:pt idx="0">
                  <c:v>Линии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errBars>
            <c:errDir val="x"/>
            <c:errBarType val="plus"/>
            <c:errValType val="stdErr"/>
            <c:noEndCap val="1"/>
            <c:spPr>
              <a:noFill/>
              <a:ln w="9525" cap="flat" cmpd="sng" algn="ctr">
                <a:solidFill>
                  <a:schemeClr val="bg1">
                    <a:lumMod val="75000"/>
                  </a:schemeClr>
                </a:solidFill>
                <a:round/>
              </a:ln>
              <a:effectLst/>
            </c:spPr>
          </c:errBars>
          <c:xVal>
            <c:strRef>
              <c:f>'Б6 Водопад'!$A$53:$A$58</c:f>
              <c:strCache>
                <c:ptCount val="6"/>
                <c:pt idx="0">
                  <c:v>План</c:v>
                </c:pt>
                <c:pt idx="1">
                  <c:v>Фактор 1</c:v>
                </c:pt>
                <c:pt idx="2">
                  <c:v>Фактор 2</c:v>
                </c:pt>
                <c:pt idx="3">
                  <c:v>Фактор 3</c:v>
                </c:pt>
                <c:pt idx="4">
                  <c:v>Фактор 4</c:v>
                </c:pt>
                <c:pt idx="5">
                  <c:v>Факт</c:v>
                </c:pt>
              </c:strCache>
            </c:strRef>
          </c:xVal>
          <c:yVal>
            <c:numRef>
              <c:f>'Б6 Водопад'!$G$53:$G$58</c:f>
              <c:numCache>
                <c:formatCode>General</c:formatCode>
                <c:ptCount val="6"/>
                <c:pt idx="0">
                  <c:v>890</c:v>
                </c:pt>
                <c:pt idx="1">
                  <c:v>1158</c:v>
                </c:pt>
                <c:pt idx="2">
                  <c:v>1273</c:v>
                </c:pt>
                <c:pt idx="3">
                  <c:v>1184</c:v>
                </c:pt>
                <c:pt idx="4">
                  <c:v>1284</c:v>
                </c:pt>
                <c:pt idx="5">
                  <c:v>1284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4BAC-4433-82AC-817F5C066B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6895840"/>
        <c:axId val="626886592"/>
      </c:scatterChart>
      <c:catAx>
        <c:axId val="6268958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86592"/>
        <c:crosses val="autoZero"/>
        <c:auto val="1"/>
        <c:lblAlgn val="ctr"/>
        <c:lblOffset val="100"/>
        <c:noMultiLvlLbl val="0"/>
      </c:catAx>
      <c:valAx>
        <c:axId val="6268865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958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egendEntry>
        <c:idx val="0"/>
        <c:delete val="1"/>
      </c:legendEntry>
      <c:legendEntry>
        <c:idx val="1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bg1">
          <a:lumMod val="9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5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21793672279089416"/>
          <c:y val="0"/>
          <c:w val="0.52249435437186664"/>
          <c:h val="1"/>
        </c:manualLayout>
      </c:layout>
      <c:doughnutChart>
        <c:varyColors val="1"/>
        <c:ser>
          <c:idx val="0"/>
          <c:order val="0"/>
          <c:tx>
            <c:v>Шкала</c:v>
          </c:tx>
          <c:dPt>
            <c:idx val="0"/>
            <c:bubble3D val="0"/>
            <c:spPr>
              <a:noFill/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8244-451E-976A-1D85E3A2DCC5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8244-451E-976A-1D85E3A2DCC5}"/>
              </c:ext>
            </c:extLst>
          </c:dPt>
          <c:dPt>
            <c:idx val="2"/>
            <c:bubble3D val="0"/>
            <c:spPr>
              <a:solidFill>
                <a:srgbClr val="FFC00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8244-451E-976A-1D85E3A2DCC5}"/>
              </c:ext>
            </c:extLst>
          </c:dPt>
          <c:dPt>
            <c:idx val="3"/>
            <c:bubble3D val="0"/>
            <c:spPr>
              <a:solidFill>
                <a:srgbClr val="00B05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7-8244-451E-976A-1D85E3A2DCC5}"/>
              </c:ext>
            </c:extLst>
          </c:dPt>
          <c:val>
            <c:numRef>
              <c:f>'Б7 KPI'!$B$10:$B$13</c:f>
              <c:numCache>
                <c:formatCode>General</c:formatCode>
                <c:ptCount val="4"/>
                <c:pt idx="0">
                  <c:v>180</c:v>
                </c:pt>
                <c:pt idx="1">
                  <c:v>45</c:v>
                </c:pt>
                <c:pt idx="2">
                  <c:v>90</c:v>
                </c:pt>
                <c:pt idx="3">
                  <c:v>45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8-8244-451E-976A-1D85E3A2DC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90"/>
        <c:holeSize val="50"/>
      </c:doughnutChart>
      <c:pieChart>
        <c:varyColors val="1"/>
        <c:ser>
          <c:idx val="1"/>
          <c:order val="1"/>
          <c:tx>
            <c:v>Указатель</c:v>
          </c:tx>
          <c:dPt>
            <c:idx val="0"/>
            <c:bubble3D val="0"/>
            <c:spPr>
              <a:noFill/>
              <a:ln w="19050"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A-8244-451E-976A-1D85E3A2DCC5}"/>
              </c:ext>
            </c:extLst>
          </c:dPt>
          <c:dPt>
            <c:idx val="1"/>
            <c:bubble3D val="0"/>
            <c:spPr>
              <a:noFill/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C-8244-451E-976A-1D85E3A2DCC5}"/>
              </c:ext>
            </c:extLst>
          </c:dPt>
          <c:dPt>
            <c:idx val="2"/>
            <c:bubble3D val="0"/>
            <c:spPr>
              <a:solidFill>
                <a:schemeClr val="tx1"/>
              </a:solidFill>
              <a:ln w="19050"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E-8244-451E-976A-1D85E3A2DCC5}"/>
              </c:ext>
            </c:extLst>
          </c:dPt>
          <c:dPt>
            <c:idx val="3"/>
            <c:bubble3D val="0"/>
            <c:spPr>
              <a:noFill/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0-8244-451E-976A-1D85E3A2DCC5}"/>
              </c:ext>
            </c:extLst>
          </c:dPt>
          <c:dLbls>
            <c:dLbl>
              <c:idx val="2"/>
              <c:tx>
                <c:strRef>
                  <c:f>'Б7 KPI'!$B$7</c:f>
                  <c:strCache>
                    <c:ptCount val="1"/>
                    <c:pt idx="0">
                      <c:v>80%</c:v>
                    </c:pt>
                  </c:strCache>
                </c:strRef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600" b="1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E-8244-451E-976A-1D85E3A2DCC5}"/>
                </c:ext>
                <c:ext xmlns:c15="http://schemas.microsoft.com/office/drawing/2012/chart" uri="{CE6537A1-D6FC-4f65-9D91-7224C49458BB}">
                  <c15:dlblFieldTable>
                    <c15:dlblFTEntry>
                      <c15:txfldGUID>{61658957-0B9C-40E5-9E90-4DEE04D51D5A}</c15:txfldGUID>
                      <c15:f>'Б7 KPI'!$B$7</c15:f>
                      <c15:dlblFieldTableCache>
                        <c:ptCount val="1"/>
                        <c:pt idx="0">
                          <c:v>80%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val>
            <c:numRef>
              <c:f>'Б7 KPI'!$B$16:$B$19</c:f>
              <c:numCache>
                <c:formatCode>General</c:formatCode>
                <c:ptCount val="4"/>
                <c:pt idx="0">
                  <c:v>180</c:v>
                </c:pt>
                <c:pt idx="1">
                  <c:v>144</c:v>
                </c:pt>
                <c:pt idx="2">
                  <c:v>3</c:v>
                </c:pt>
                <c:pt idx="3">
                  <c:v>36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11-8244-451E-976A-1D85E3A2DC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90"/>
      </c:pieChart>
      <c:spPr>
        <a:noFill/>
        <a:ln w="25400"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5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Выполнение </a:t>
            </a:r>
            <a:r>
              <a:rPr lang="en-US"/>
              <a:t>KPI</a:t>
            </a:r>
            <a:endParaRPr lang="ru-RU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1112415210893776"/>
          <c:y val="0.18403682834118995"/>
          <c:w val="0.62028691829721461"/>
          <c:h val="0.72624114653062721"/>
        </c:manualLayout>
      </c:layout>
      <c:doughnutChart>
        <c:varyColors val="1"/>
        <c:ser>
          <c:idx val="0"/>
          <c:order val="0"/>
          <c:tx>
            <c:strRef>
              <c:f>'Б7 KPI'!$C$25</c:f>
              <c:strCache>
                <c:ptCount val="1"/>
                <c:pt idx="0">
                  <c:v>Доп.ряд</c:v>
                </c:pt>
              </c:strCache>
            </c:strRef>
          </c:tx>
          <c:spPr>
            <a:solidFill>
              <a:schemeClr val="accent1"/>
            </a:solidFill>
          </c:spPr>
          <c:dPt>
            <c:idx val="0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7F1C-4271-8613-23171E7DB00B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7F1C-4271-8613-23171E7DB00B}"/>
              </c:ext>
            </c:extLst>
          </c:dPt>
          <c:dPt>
            <c:idx val="2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7F1C-4271-8613-23171E7DB00B}"/>
              </c:ext>
            </c:extLst>
          </c:dPt>
          <c:dPt>
            <c:idx val="3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7-7F1C-4271-8613-23171E7DB00B}"/>
              </c:ext>
            </c:extLst>
          </c:dPt>
          <c:dPt>
            <c:idx val="4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9-7F1C-4271-8613-23171E7DB00B}"/>
              </c:ext>
            </c:extLst>
          </c:dPt>
          <c:dPt>
            <c:idx val="5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B-7F1C-4271-8613-23171E7DB00B}"/>
              </c:ext>
            </c:extLst>
          </c:dPt>
          <c:dPt>
            <c:idx val="6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D-7F1C-4271-8613-23171E7DB00B}"/>
              </c:ext>
            </c:extLst>
          </c:dPt>
          <c:dPt>
            <c:idx val="7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F-7F1C-4271-8613-23171E7DB00B}"/>
              </c:ext>
            </c:extLst>
          </c:dPt>
          <c:dPt>
            <c:idx val="8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1-7F1C-4271-8613-23171E7DB00B}"/>
              </c:ext>
            </c:extLst>
          </c:dPt>
          <c:dPt>
            <c:idx val="9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3-7F1C-4271-8613-23171E7DB00B}"/>
              </c:ext>
            </c:extLst>
          </c:dPt>
          <c:dPt>
            <c:idx val="10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5-7F1C-4271-8613-23171E7DB00B}"/>
              </c:ext>
            </c:extLst>
          </c:dPt>
          <c:dPt>
            <c:idx val="11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7-7F1C-4271-8613-23171E7DB00B}"/>
              </c:ext>
            </c:extLst>
          </c:dPt>
          <c:dPt>
            <c:idx val="12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9-7F1C-4271-8613-23171E7DB00B}"/>
              </c:ext>
            </c:extLst>
          </c:dPt>
          <c:dPt>
            <c:idx val="1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B-7F1C-4271-8613-23171E7DB00B}"/>
              </c:ext>
            </c:extLst>
          </c:dPt>
          <c:dPt>
            <c:idx val="14"/>
            <c:bubble3D val="0"/>
            <c:spPr>
              <a:solidFill>
                <a:srgbClr val="00B05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D-7F1C-4271-8613-23171E7DB00B}"/>
              </c:ext>
            </c:extLst>
          </c:dPt>
          <c:dPt>
            <c:idx val="15"/>
            <c:bubble3D val="0"/>
            <c:spPr>
              <a:solidFill>
                <a:srgbClr val="00B05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F-7F1C-4271-8613-23171E7DB00B}"/>
              </c:ext>
            </c:extLst>
          </c:dPt>
          <c:dPt>
            <c:idx val="16"/>
            <c:bubble3D val="0"/>
            <c:spPr>
              <a:solidFill>
                <a:srgbClr val="00B05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1-7F1C-4271-8613-23171E7DB00B}"/>
              </c:ext>
            </c:extLst>
          </c:dPt>
          <c:dPt>
            <c:idx val="17"/>
            <c:bubble3D val="0"/>
            <c:spPr>
              <a:solidFill>
                <a:srgbClr val="00B05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3-7F1C-4271-8613-23171E7DB00B}"/>
              </c:ext>
            </c:extLst>
          </c:dPt>
          <c:dPt>
            <c:idx val="18"/>
            <c:bubble3D val="0"/>
            <c:spPr>
              <a:solidFill>
                <a:srgbClr val="00B05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5-7F1C-4271-8613-23171E7DB00B}"/>
              </c:ext>
            </c:extLst>
          </c:dPt>
          <c:dPt>
            <c:idx val="19"/>
            <c:bubble3D val="0"/>
            <c:spPr>
              <a:solidFill>
                <a:srgbClr val="00B05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7-7F1C-4271-8613-23171E7DB00B}"/>
              </c:ext>
            </c:extLst>
          </c:dPt>
          <c:val>
            <c:numRef>
              <c:f>'Б7 KPI'!$C$26:$C$45</c:f>
              <c:numCache>
                <c:formatCode>General</c:formatCode>
                <c:ptCount val="20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28-7F1C-4271-8613-23171E7DB0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0"/>
      </c:doughnutChart>
      <c:doughnutChart>
        <c:varyColors val="1"/>
        <c:ser>
          <c:idx val="1"/>
          <c:order val="1"/>
          <c:dPt>
            <c:idx val="0"/>
            <c:bubble3D val="0"/>
            <c:spPr>
              <a:noFill/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31-7F1C-4271-8613-23171E7DB00B}"/>
              </c:ext>
            </c:extLst>
          </c:dPt>
          <c:dPt>
            <c:idx val="1"/>
            <c:bubble3D val="0"/>
            <c:spPr>
              <a:solidFill>
                <a:schemeClr val="bg1">
                  <a:alpha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32-7F1C-4271-8613-23171E7DB00B}"/>
              </c:ext>
            </c:extLst>
          </c:dPt>
          <c:val>
            <c:numRef>
              <c:f>'Б7 KPI'!$B$26:$B$27</c:f>
              <c:numCache>
                <c:formatCode>0%</c:formatCode>
                <c:ptCount val="2"/>
                <c:pt idx="0">
                  <c:v>0.89</c:v>
                </c:pt>
                <c:pt idx="1">
                  <c:v>0.10999999999999999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30-7F1C-4271-8613-23171E7DB0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5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Выполнение</a:t>
            </a:r>
            <a:r>
              <a:rPr lang="ru-RU" baseline="0"/>
              <a:t> плана</a:t>
            </a:r>
            <a:endParaRPr lang="ru-RU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1152350211460913"/>
          <c:y val="0.18415442210293423"/>
          <c:w val="0.72602176303859944"/>
          <c:h val="0.77190417565992331"/>
        </c:manualLayout>
      </c:layout>
      <c:barChart>
        <c:barDir val="col"/>
        <c:grouping val="percentStacked"/>
        <c:varyColors val="0"/>
        <c:ser>
          <c:idx val="0"/>
          <c:order val="0"/>
          <c:spPr>
            <a:solidFill>
              <a:srgbClr val="00B050">
                <a:alpha val="70000"/>
              </a:srgbClr>
            </a:solidFill>
            <a:ln>
              <a:noFill/>
            </a:ln>
            <a:effectLst/>
          </c:spPr>
          <c:invertIfNegative val="0"/>
          <c:val>
            <c:numRef>
              <c:f>'Б7 KPI'!$B$78</c:f>
              <c:numCache>
                <c:formatCode>0%</c:formatCode>
                <c:ptCount val="1"/>
                <c:pt idx="0">
                  <c:v>0.5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A46B-4E46-9E7C-FD7A503AEB57}"/>
            </c:ext>
          </c:extLst>
        </c:ser>
        <c:ser>
          <c:idx val="1"/>
          <c:order val="1"/>
          <c:spPr>
            <a:solidFill>
              <a:srgbClr val="00B050">
                <a:alpha val="50000"/>
              </a:srgbClr>
            </a:solidFill>
            <a:ln>
              <a:noFill/>
            </a:ln>
            <a:effectLst/>
          </c:spPr>
          <c:invertIfNegative val="0"/>
          <c:val>
            <c:numRef>
              <c:f>'Б7 KPI'!$B$79</c:f>
              <c:numCache>
                <c:formatCode>0%</c:formatCode>
                <c:ptCount val="1"/>
                <c:pt idx="0">
                  <c:v>0.35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A46B-4E46-9E7C-FD7A503AEB57}"/>
            </c:ext>
          </c:extLst>
        </c:ser>
        <c:ser>
          <c:idx val="2"/>
          <c:order val="2"/>
          <c:spPr>
            <a:solidFill>
              <a:srgbClr val="00B050">
                <a:alpha val="30000"/>
              </a:srgbClr>
            </a:solidFill>
            <a:ln>
              <a:noFill/>
            </a:ln>
            <a:effectLst/>
          </c:spPr>
          <c:invertIfNegative val="0"/>
          <c:val>
            <c:numRef>
              <c:f>'Б7 KPI'!$B$80</c:f>
              <c:numCache>
                <c:formatCode>0%</c:formatCode>
                <c:ptCount val="1"/>
                <c:pt idx="0">
                  <c:v>0.15000000000000002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A46B-4E46-9E7C-FD7A503AEB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26892032"/>
        <c:axId val="626889312"/>
      </c:barChart>
      <c:barChart>
        <c:barDir val="col"/>
        <c:grouping val="clustered"/>
        <c:varyColors val="0"/>
        <c:ser>
          <c:idx val="3"/>
          <c:order val="3"/>
          <c:spPr>
            <a:solidFill>
              <a:schemeClr val="tx1"/>
            </a:solidFill>
            <a:ln>
              <a:noFill/>
            </a:ln>
            <a:effectLst/>
          </c:spPr>
          <c:invertIfNegative val="0"/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0" tIns="0" rIns="0" bIns="0" anchor="ctr" anchorCtr="1">
                  <a:noAutofit/>
                </a:bodyPr>
                <a:lstStyle/>
                <a:p>
                  <a:pPr>
                    <a:defRPr sz="1100" b="1" i="0" u="none" strike="noStrike" kern="1200" baseline="0">
                      <a:solidFill>
                        <a:schemeClr val="bg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  <c:dLblPos val="inEnd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0" tIns="0" rIns="0" bIns="0" anchor="ctr" anchorCtr="1">
                <a:spAutoFit/>
              </a:bodyPr>
              <a:lstStyle/>
              <a:p>
                <a:pPr>
                  <a:defRPr sz="20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'Б7 KPI'!$B$73</c:f>
              <c:numCache>
                <c:formatCode>0%</c:formatCode>
                <c:ptCount val="1"/>
                <c:pt idx="0">
                  <c:v>0.67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8-A46B-4E46-9E7C-FD7A503AEB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50"/>
        <c:axId val="626888768"/>
        <c:axId val="626888224"/>
      </c:barChart>
      <c:lineChart>
        <c:grouping val="standard"/>
        <c:varyColors val="0"/>
        <c:ser>
          <c:idx val="4"/>
          <c:order val="4"/>
          <c:tx>
            <c:strRef>
              <c:f>'Б7 KPI'!$A$72</c:f>
              <c:strCache>
                <c:ptCount val="1"/>
                <c:pt idx="0">
                  <c:v>Цель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dash"/>
            <c:size val="12"/>
            <c:spPr>
              <a:solidFill>
                <a:srgbClr val="00B050"/>
              </a:solidFill>
              <a:ln w="9525">
                <a:noFill/>
              </a:ln>
              <a:effectLst/>
            </c:spPr>
          </c:marker>
          <c:dPt>
            <c:idx val="0"/>
            <c:marker>
              <c:symbol val="dash"/>
              <c:size val="19"/>
              <c:spPr>
                <a:solidFill>
                  <a:srgbClr val="00B050"/>
                </a:solidFill>
                <a:ln w="9525">
                  <a:noFill/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1-C769-4984-8D26-7F48C0AB68FD}"/>
              </c:ext>
            </c:extLst>
          </c:dPt>
          <c:dLbls>
            <c:dLbl>
              <c:idx val="0"/>
              <c:layout>
                <c:manualLayout>
                  <c:x val="-0.21859112490052848"/>
                  <c:y val="-5.5925421029090636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  <c:showLegendKey val="0"/>
              <c:showVal val="1"/>
              <c:showCatName val="0"/>
              <c:showSerName val="1"/>
              <c:showPercent val="0"/>
              <c:showBubbleSize val="0"/>
              <c:separator> 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C769-4984-8D26-7F48C0AB68FD}"/>
                </c:ext>
                <c:ext xmlns:c15="http://schemas.microsoft.com/office/drawing/2012/chart" uri="{CE6537A1-D6FC-4f65-9D91-7224C49458BB}">
                  <c15:layout>
                    <c:manualLayout>
                      <c:w val="0.44913493262756948"/>
                      <c:h val="9.4633801727082689E-2"/>
                    </c:manualLayout>
                  </c15:layout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eparator> </c:separator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'Б7 KPI'!$B$72</c:f>
              <c:numCache>
                <c:formatCode>0%</c:formatCode>
                <c:ptCount val="1"/>
                <c:pt idx="0">
                  <c:v>1.25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E41B-4BFD-B050-B5305FAB87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6888768"/>
        <c:axId val="626888224"/>
      </c:lineChart>
      <c:catAx>
        <c:axId val="626892032"/>
        <c:scaling>
          <c:orientation val="minMax"/>
        </c:scaling>
        <c:delete val="1"/>
        <c:axPos val="b"/>
        <c:majorTickMark val="none"/>
        <c:minorTickMark val="none"/>
        <c:tickLblPos val="nextTo"/>
        <c:crossAx val="626889312"/>
        <c:crosses val="autoZero"/>
        <c:auto val="1"/>
        <c:lblAlgn val="ctr"/>
        <c:lblOffset val="100"/>
        <c:noMultiLvlLbl val="0"/>
      </c:catAx>
      <c:valAx>
        <c:axId val="626889312"/>
        <c:scaling>
          <c:orientation val="minMax"/>
        </c:scaling>
        <c:delete val="0"/>
        <c:axPos val="l"/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92032"/>
        <c:crosses val="autoZero"/>
        <c:crossBetween val="between"/>
      </c:valAx>
      <c:valAx>
        <c:axId val="626888224"/>
        <c:scaling>
          <c:orientation val="minMax"/>
        </c:scaling>
        <c:delete val="1"/>
        <c:axPos val="r"/>
        <c:numFmt formatCode="0%" sourceLinked="1"/>
        <c:majorTickMark val="out"/>
        <c:minorTickMark val="none"/>
        <c:tickLblPos val="nextTo"/>
        <c:crossAx val="626888768"/>
        <c:crosses val="max"/>
        <c:crossBetween val="between"/>
      </c:valAx>
      <c:catAx>
        <c:axId val="626888768"/>
        <c:scaling>
          <c:orientation val="minMax"/>
        </c:scaling>
        <c:delete val="1"/>
        <c:axPos val="b"/>
        <c:majorTickMark val="out"/>
        <c:minorTickMark val="none"/>
        <c:tickLblPos val="nextTo"/>
        <c:crossAx val="6268882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5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Выполнение плана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spPr>
            <a:solidFill>
              <a:srgbClr val="FF5353"/>
            </a:solidFill>
            <a:ln>
              <a:noFill/>
            </a:ln>
            <a:effectLst/>
          </c:spPr>
          <c:invertIfNegative val="0"/>
          <c:val>
            <c:numRef>
              <c:f>'Б7 KPI'!$B$78</c:f>
              <c:numCache>
                <c:formatCode>0%</c:formatCode>
                <c:ptCount val="1"/>
                <c:pt idx="0">
                  <c:v>0.5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A46B-4E46-9E7C-FD7A503AEB57}"/>
            </c:ext>
          </c:extLst>
        </c:ser>
        <c:ser>
          <c:idx val="1"/>
          <c:order val="1"/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val>
            <c:numRef>
              <c:f>'Б7 KPI'!$B$79</c:f>
              <c:numCache>
                <c:formatCode>0%</c:formatCode>
                <c:ptCount val="1"/>
                <c:pt idx="0">
                  <c:v>0.35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A46B-4E46-9E7C-FD7A503AEB57}"/>
            </c:ext>
          </c:extLst>
        </c:ser>
        <c:ser>
          <c:idx val="2"/>
          <c:order val="2"/>
          <c:spPr>
            <a:solidFill>
              <a:srgbClr val="75D4A0"/>
            </a:solidFill>
            <a:ln>
              <a:noFill/>
            </a:ln>
            <a:effectLst/>
          </c:spPr>
          <c:invertIfNegative val="0"/>
          <c:val>
            <c:numRef>
              <c:f>'Б7 KPI'!$B$80</c:f>
              <c:numCache>
                <c:formatCode>0%</c:formatCode>
                <c:ptCount val="1"/>
                <c:pt idx="0">
                  <c:v>0.15000000000000002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A46B-4E46-9E7C-FD7A503AEB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26884416"/>
        <c:axId val="626884960"/>
      </c:barChart>
      <c:barChart>
        <c:barDir val="col"/>
        <c:grouping val="clustered"/>
        <c:varyColors val="0"/>
        <c:ser>
          <c:idx val="3"/>
          <c:order val="3"/>
          <c:spPr>
            <a:solidFill>
              <a:schemeClr val="tx1"/>
            </a:solidFill>
            <a:ln>
              <a:noFill/>
            </a:ln>
            <a:effectLst/>
          </c:spPr>
          <c:invertIfNegative val="0"/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0" tIns="0" rIns="0" bIns="0" anchor="ctr" anchorCtr="1">
                  <a:noAutofit/>
                </a:bodyPr>
                <a:lstStyle/>
                <a:p>
                  <a:pPr>
                    <a:defRPr sz="1100" b="1" i="0" u="none" strike="noStrike" kern="1200" baseline="0">
                      <a:solidFill>
                        <a:schemeClr val="bg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  <c:dLblPos val="inEnd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0" tIns="0" rIns="0" bIns="0" anchor="ctr" anchorCtr="1">
                <a:spAutoFit/>
              </a:bodyPr>
              <a:lstStyle/>
              <a:p>
                <a:pPr>
                  <a:defRPr sz="20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'Б7 KPI'!$B$73</c:f>
              <c:numCache>
                <c:formatCode>0%</c:formatCode>
                <c:ptCount val="1"/>
                <c:pt idx="0">
                  <c:v>0.67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8-A46B-4E46-9E7C-FD7A503AEB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50"/>
        <c:axId val="626890400"/>
        <c:axId val="626896928"/>
      </c:barChart>
      <c:catAx>
        <c:axId val="626884416"/>
        <c:scaling>
          <c:orientation val="minMax"/>
        </c:scaling>
        <c:delete val="1"/>
        <c:axPos val="b"/>
        <c:majorTickMark val="none"/>
        <c:minorTickMark val="none"/>
        <c:tickLblPos val="nextTo"/>
        <c:crossAx val="626884960"/>
        <c:crosses val="autoZero"/>
        <c:auto val="1"/>
        <c:lblAlgn val="ctr"/>
        <c:lblOffset val="100"/>
        <c:noMultiLvlLbl val="0"/>
      </c:catAx>
      <c:valAx>
        <c:axId val="626884960"/>
        <c:scaling>
          <c:orientation val="minMax"/>
        </c:scaling>
        <c:delete val="0"/>
        <c:axPos val="l"/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84416"/>
        <c:crosses val="autoZero"/>
        <c:crossBetween val="between"/>
      </c:valAx>
      <c:valAx>
        <c:axId val="626896928"/>
        <c:scaling>
          <c:orientation val="minMax"/>
        </c:scaling>
        <c:delete val="1"/>
        <c:axPos val="r"/>
        <c:numFmt formatCode="0%" sourceLinked="1"/>
        <c:majorTickMark val="out"/>
        <c:minorTickMark val="none"/>
        <c:tickLblPos val="nextTo"/>
        <c:crossAx val="626890400"/>
        <c:crosses val="max"/>
        <c:crossBetween val="between"/>
      </c:valAx>
      <c:catAx>
        <c:axId val="626890400"/>
        <c:scaling>
          <c:orientation val="minMax"/>
        </c:scaling>
        <c:delete val="1"/>
        <c:axPos val="b"/>
        <c:majorTickMark val="out"/>
        <c:minorTickMark val="none"/>
        <c:tickLblPos val="nextTo"/>
        <c:crossAx val="62689692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5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'Б7 KPI'!$A$50</c:f>
          <c:strCache>
            <c:ptCount val="1"/>
            <c:pt idx="0">
              <c:v>Текучесть 
персонала (общая)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doughnutChart>
        <c:varyColors val="1"/>
        <c:ser>
          <c:idx val="0"/>
          <c:order val="0"/>
          <c:spPr>
            <a:ln w="22225">
              <a:solidFill>
                <a:schemeClr val="bg1"/>
              </a:solidFill>
            </a:ln>
          </c:spPr>
          <c:dPt>
            <c:idx val="0"/>
            <c:bubble3D val="0"/>
            <c:spPr>
              <a:solidFill>
                <a:srgbClr val="6666FF"/>
              </a:solidFill>
              <a:ln w="22225">
                <a:solidFill>
                  <a:schemeClr val="bg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2-930A-48CD-951A-D970A819E37C}"/>
              </c:ext>
            </c:extLst>
          </c:dPt>
          <c:dPt>
            <c:idx val="1"/>
            <c:bubble3D val="0"/>
            <c:spPr>
              <a:solidFill>
                <a:schemeClr val="bg1">
                  <a:lumMod val="95000"/>
                </a:schemeClr>
              </a:solidFill>
              <a:ln w="22225">
                <a:solidFill>
                  <a:schemeClr val="bg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930A-48CD-951A-D970A819E37C}"/>
              </c:ext>
            </c:extLst>
          </c:dPt>
          <c:cat>
            <c:strRef>
              <c:f>'Б7 KPI'!$A$53:$A$54</c:f>
              <c:strCache>
                <c:ptCount val="2"/>
                <c:pt idx="0">
                  <c:v>Прогресс</c:v>
                </c:pt>
                <c:pt idx="1">
                  <c:v>Остаток</c:v>
                </c:pt>
              </c:strCache>
            </c:strRef>
          </c:cat>
          <c:val>
            <c:numRef>
              <c:f>'Б7 KPI'!$B$53:$B$54</c:f>
              <c:numCache>
                <c:formatCode>0%</c:formatCode>
                <c:ptCount val="2"/>
                <c:pt idx="0">
                  <c:v>0.15000000000000002</c:v>
                </c:pt>
                <c:pt idx="1">
                  <c:v>0.85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930A-48CD-951A-D970A819E3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5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5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'Б7 KPI'!$A$56</c:f>
          <c:strCache>
            <c:ptCount val="1"/>
            <c:pt idx="0">
              <c:v>Доля затрат 
на персонал в обороте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doughnutChart>
        <c:varyColors val="1"/>
        <c:ser>
          <c:idx val="0"/>
          <c:order val="0"/>
          <c:spPr>
            <a:ln w="22225">
              <a:solidFill>
                <a:schemeClr val="bg1"/>
              </a:solidFill>
            </a:ln>
          </c:spPr>
          <c:dPt>
            <c:idx val="0"/>
            <c:bubble3D val="0"/>
            <c:spPr>
              <a:solidFill>
                <a:srgbClr val="75D4A0"/>
              </a:solidFill>
              <a:ln w="22225">
                <a:solidFill>
                  <a:schemeClr val="bg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2-930A-48CD-951A-D970A819E37C}"/>
              </c:ext>
            </c:extLst>
          </c:dPt>
          <c:dPt>
            <c:idx val="1"/>
            <c:bubble3D val="0"/>
            <c:spPr>
              <a:solidFill>
                <a:schemeClr val="bg1">
                  <a:lumMod val="95000"/>
                </a:schemeClr>
              </a:solidFill>
              <a:ln w="22225">
                <a:solidFill>
                  <a:schemeClr val="bg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930A-48CD-951A-D970A819E37C}"/>
              </c:ext>
            </c:extLst>
          </c:dPt>
          <c:cat>
            <c:strRef>
              <c:f>'Б7 KPI'!$A$59:$A$60</c:f>
              <c:strCache>
                <c:ptCount val="2"/>
                <c:pt idx="0">
                  <c:v>Прогресс</c:v>
                </c:pt>
                <c:pt idx="1">
                  <c:v>Остаток</c:v>
                </c:pt>
              </c:strCache>
            </c:strRef>
          </c:cat>
          <c:val>
            <c:numRef>
              <c:f>'Б7 KPI'!$B$59:$B$60</c:f>
              <c:numCache>
                <c:formatCode>0%</c:formatCode>
                <c:ptCount val="2"/>
                <c:pt idx="0">
                  <c:v>0.67</c:v>
                </c:pt>
                <c:pt idx="1">
                  <c:v>0.32999999999999996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930A-48CD-951A-D970A819E3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5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5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'Б7 KPI'!$A$62</c:f>
          <c:strCache>
            <c:ptCount val="1"/>
            <c:pt idx="0">
              <c:v>Доля оплаты 
труда (ФОТ) в обороте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doughnutChart>
        <c:varyColors val="1"/>
        <c:ser>
          <c:idx val="0"/>
          <c:order val="0"/>
          <c:spPr>
            <a:ln w="22225">
              <a:solidFill>
                <a:schemeClr val="bg1"/>
              </a:solidFill>
            </a:ln>
          </c:spPr>
          <c:dPt>
            <c:idx val="0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2225">
                <a:solidFill>
                  <a:schemeClr val="bg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2-930A-48CD-951A-D970A819E37C}"/>
              </c:ext>
            </c:extLst>
          </c:dPt>
          <c:dPt>
            <c:idx val="1"/>
            <c:bubble3D val="0"/>
            <c:spPr>
              <a:solidFill>
                <a:schemeClr val="bg1">
                  <a:lumMod val="95000"/>
                </a:schemeClr>
              </a:solidFill>
              <a:ln w="22225">
                <a:solidFill>
                  <a:schemeClr val="bg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930A-48CD-951A-D970A819E37C}"/>
              </c:ext>
            </c:extLst>
          </c:dPt>
          <c:cat>
            <c:strRef>
              <c:f>'Б7 KPI'!$A$65:$A$66</c:f>
              <c:strCache>
                <c:ptCount val="2"/>
                <c:pt idx="0">
                  <c:v>Прогресс</c:v>
                </c:pt>
                <c:pt idx="1">
                  <c:v>Остаток</c:v>
                </c:pt>
              </c:strCache>
            </c:strRef>
          </c:cat>
          <c:val>
            <c:numRef>
              <c:f>'Б7 KPI'!$B$65:$B$66</c:f>
              <c:numCache>
                <c:formatCode>0%</c:formatCode>
                <c:ptCount val="2"/>
                <c:pt idx="0">
                  <c:v>0.44999999999999996</c:v>
                </c:pt>
                <c:pt idx="1">
                  <c:v>0.55000000000000004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930A-48CD-951A-D970A819E3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5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Ш3!$A$4</c:f>
          <c:strCache>
            <c:ptCount val="1"/>
            <c:pt idx="0">
              <c:v>Изменение показателей (ед.измерения)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8696142120862082E-2"/>
          <c:y val="0.11561052809090791"/>
          <c:w val="0.91863269783067159"/>
          <c:h val="0.40554899747910422"/>
        </c:manualLayout>
      </c:layout>
      <c:lineChart>
        <c:grouping val="standard"/>
        <c:varyColors val="0"/>
        <c:ser>
          <c:idx val="1"/>
          <c:order val="0"/>
          <c:tx>
            <c:strRef>
              <c:f>Ш3!$A$9</c:f>
              <c:strCache>
                <c:ptCount val="1"/>
                <c:pt idx="0">
                  <c:v>2021 год</c:v>
                </c:pt>
              </c:strCache>
            </c:strRef>
          </c:tx>
          <c:spPr>
            <a:ln>
              <a:solidFill>
                <a:srgbClr val="4472C4">
                  <a:lumMod val="40000"/>
                  <a:lumOff val="60000"/>
                </a:srgbClr>
              </a:solidFill>
              <a:prstDash val="sysDash"/>
            </a:ln>
          </c:spPr>
          <c:marker>
            <c:symbol val="none"/>
          </c:marker>
          <c:dLbls>
            <c:dLbl>
              <c:idx val="4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5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7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8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9"/>
              <c:layout>
                <c:manualLayout>
                  <c:x val="-2.6102336733709489E-2"/>
                  <c:y val="-3.867297673503926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10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11"/>
              <c:layout>
                <c:manualLayout>
                  <c:x val="-2.4103689204328975E-2"/>
                  <c:y val="-3.4605339942335681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7-7178-4F9E-BCB7-5EF0EB363722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0">
                    <a:solidFill>
                      <a:srgbClr val="B5C7E7"/>
                    </a:solidFill>
                    <a:latin typeface="+mn-lt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Ш3!$B$9:$M$9</c:f>
              <c:numCache>
                <c:formatCode>0</c:formatCode>
                <c:ptCount val="12"/>
                <c:pt idx="0">
                  <c:v>20</c:v>
                </c:pt>
                <c:pt idx="1">
                  <c:v>19</c:v>
                </c:pt>
                <c:pt idx="2">
                  <c:v>24</c:v>
                </c:pt>
                <c:pt idx="3">
                  <c:v>15</c:v>
                </c:pt>
                <c:pt idx="4">
                  <c:v>15</c:v>
                </c:pt>
                <c:pt idx="5">
                  <c:v>13</c:v>
                </c:pt>
                <c:pt idx="6">
                  <c:v>14</c:v>
                </c:pt>
                <c:pt idx="7">
                  <c:v>18</c:v>
                </c:pt>
                <c:pt idx="8">
                  <c:v>19</c:v>
                </c:pt>
                <c:pt idx="9">
                  <c:v>20</c:v>
                </c:pt>
                <c:pt idx="10">
                  <c:v>16</c:v>
                </c:pt>
                <c:pt idx="11">
                  <c:v>19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8-7178-4F9E-BCB7-5EF0EB363722}"/>
            </c:ext>
          </c:extLst>
        </c:ser>
        <c:ser>
          <c:idx val="0"/>
          <c:order val="1"/>
          <c:tx>
            <c:strRef>
              <c:f>Ш3!$A$8</c:f>
              <c:strCache>
                <c:ptCount val="1"/>
                <c:pt idx="0">
                  <c:v>2022 год</c:v>
                </c:pt>
              </c:strCache>
            </c:strRef>
          </c:tx>
          <c:spPr>
            <a:ln>
              <a:solidFill>
                <a:srgbClr val="4472C4">
                  <a:lumMod val="75000"/>
                </a:srgbClr>
              </a:solidFill>
            </a:ln>
          </c:spPr>
          <c:marker>
            <c:symbol val="circle"/>
            <c:size val="7"/>
            <c:spPr>
              <a:solidFill>
                <a:srgbClr val="4472C4">
                  <a:lumMod val="75000"/>
                </a:srgbClr>
              </a:solidFill>
              <a:ln w="12700">
                <a:solidFill>
                  <a:sysClr val="window" lastClr="FFFFFF"/>
                </a:solidFill>
              </a:ln>
            </c:spPr>
          </c:marker>
          <c:dLbls>
            <c:dLbl>
              <c:idx val="4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9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5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A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B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7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C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8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D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9"/>
              <c:layout>
                <c:manualLayout>
                  <c:x val="-2.810098426309E-2"/>
                  <c:y val="4.6808250320446505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E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1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F-7178-4F9E-BCB7-5EF0EB363722}"/>
                </c:ext>
                <c:ext xmlns:c15="http://schemas.microsoft.com/office/drawing/2012/chart" uri="{CE6537A1-D6FC-4f65-9D91-7224C49458BB}"/>
              </c:extLst>
            </c:dLbl>
            <c:dLbl>
              <c:idx val="11"/>
              <c:layout>
                <c:manualLayout>
                  <c:x val="-2.810098426309E-2"/>
                  <c:y val="3.460533994233560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0-7178-4F9E-BCB7-5EF0EB363722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accent1">
                        <a:lumMod val="75000"/>
                      </a:schemeClr>
                    </a:solidFill>
                    <a:latin typeface="+mn-lt"/>
                  </a:defRPr>
                </a:pPr>
                <a:endParaRPr lang="ru-RU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Ш3!$B$8:$M$8</c:f>
              <c:numCache>
                <c:formatCode>0</c:formatCode>
                <c:ptCount val="12"/>
                <c:pt idx="0">
                  <c:v>14</c:v>
                </c:pt>
                <c:pt idx="1">
                  <c:v>15</c:v>
                </c:pt>
                <c:pt idx="2">
                  <c:v>23</c:v>
                </c:pt>
                <c:pt idx="3">
                  <c:v>10</c:v>
                </c:pt>
                <c:pt idx="4">
                  <c:v>23</c:v>
                </c:pt>
                <c:pt idx="5">
                  <c:v>16</c:v>
                </c:pt>
                <c:pt idx="6">
                  <c:v>17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1-7178-4F9E-BCB7-5EF0EB3637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12779888"/>
        <c:axId val="612785872"/>
      </c:lineChart>
      <c:catAx>
        <c:axId val="61277988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612785872"/>
        <c:crosses val="autoZero"/>
        <c:auto val="1"/>
        <c:lblAlgn val="ctr"/>
        <c:lblOffset val="100"/>
        <c:noMultiLvlLbl val="1"/>
      </c:catAx>
      <c:valAx>
        <c:axId val="612785872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612779888"/>
        <c:crosses val="autoZero"/>
        <c:crossBetween val="between"/>
      </c:valAx>
      <c:spPr>
        <a:noFill/>
      </c:spPr>
    </c:plotArea>
    <c:legend>
      <c:legendPos val="t"/>
      <c:legendEntry>
        <c:idx val="0"/>
        <c:txPr>
          <a:bodyPr/>
          <a:lstStyle/>
          <a:p>
            <a:pPr>
              <a:defRPr sz="1000" b="0">
                <a:solidFill>
                  <a:srgbClr val="B5C7E7"/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sz="1000" b="0">
                <a:solidFill>
                  <a:schemeClr val="accent1">
                    <a:lumMod val="75000"/>
                  </a:schemeClr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64364726952872475"/>
          <c:y val="7.9021101147313186E-3"/>
          <c:w val="0.32759084791386273"/>
          <c:h val="8.5619855046528276E-2"/>
        </c:manualLayout>
      </c:layout>
      <c:overlay val="0"/>
      <c:txPr>
        <a:bodyPr/>
        <a:lstStyle/>
        <a:p>
          <a:pPr>
            <a:defRPr sz="1000" b="0"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6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3333333333333332E-3"/>
          <c:y val="5.252520796397956E-2"/>
          <c:w val="0.98333333333333328"/>
          <c:h val="0.89494958407204084"/>
        </c:manualLayout>
      </c:layout>
      <c:barChart>
        <c:barDir val="bar"/>
        <c:grouping val="percentStacked"/>
        <c:varyColors val="0"/>
        <c:ser>
          <c:idx val="0"/>
          <c:order val="2"/>
          <c:tx>
            <c:strRef>
              <c:f>'Б7 KPI'!$A$108</c:f>
              <c:strCache>
                <c:ptCount val="1"/>
                <c:pt idx="0">
                  <c:v>Константа</c:v>
                </c:pt>
              </c:strCache>
            </c:strRef>
          </c:tx>
          <c:spPr>
            <a:solidFill>
              <a:schemeClr val="bg2"/>
            </a:solidFill>
            <a:ln>
              <a:noFill/>
            </a:ln>
            <a:effectLst/>
          </c:spPr>
          <c:invertIfNegative val="0"/>
          <c:val>
            <c:numRef>
              <c:f>'Б7 KPI'!$B$108</c:f>
              <c:numCache>
                <c:formatCode>0%</c:formatCode>
                <c:ptCount val="1"/>
                <c:pt idx="0">
                  <c:v>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F24E-4BBF-AA68-48368AAE8A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882240"/>
        <c:axId val="626904544"/>
      </c:barChart>
      <c:barChart>
        <c:barDir val="bar"/>
        <c:grouping val="percentStacked"/>
        <c:varyColors val="0"/>
        <c:ser>
          <c:idx val="2"/>
          <c:order val="0"/>
          <c:tx>
            <c:strRef>
              <c:f>'Б7 KPI'!$A$109</c:f>
              <c:strCache>
                <c:ptCount val="1"/>
                <c:pt idx="0">
                  <c:v>Прогресс</c:v>
                </c:pt>
              </c:strCache>
            </c:strRef>
          </c:tx>
          <c:spPr>
            <a:solidFill>
              <a:srgbClr val="00B050"/>
            </a:solidFill>
            <a:ln>
              <a:noFill/>
            </a:ln>
            <a:effectLst/>
          </c:spPr>
          <c:invertIfNegative val="0"/>
          <c:val>
            <c:numRef>
              <c:f>'Б7 KPI'!$B$109</c:f>
              <c:numCache>
                <c:formatCode>0%</c:formatCode>
                <c:ptCount val="1"/>
                <c:pt idx="0">
                  <c:v>0.15000000000000002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F24E-4BBF-AA68-48368AAE8AA0}"/>
            </c:ext>
          </c:extLst>
        </c:ser>
        <c:ser>
          <c:idx val="1"/>
          <c:order val="1"/>
          <c:tx>
            <c:strRef>
              <c:f>'Б7 KPI'!$A$110</c:f>
              <c:strCache>
                <c:ptCount val="1"/>
                <c:pt idx="0">
                  <c:v>Остаток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val>
            <c:numRef>
              <c:f>'Б7 KPI'!$B$110</c:f>
              <c:numCache>
                <c:formatCode>0%</c:formatCode>
                <c:ptCount val="1"/>
                <c:pt idx="0">
                  <c:v>0.85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F24E-4BBF-AA68-48368AAE8A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907808"/>
        <c:axId val="626887136"/>
      </c:barChart>
      <c:catAx>
        <c:axId val="626882240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626904544"/>
        <c:crosses val="autoZero"/>
        <c:auto val="1"/>
        <c:lblAlgn val="ctr"/>
        <c:lblOffset val="100"/>
        <c:noMultiLvlLbl val="0"/>
      </c:catAx>
      <c:valAx>
        <c:axId val="626904544"/>
        <c:scaling>
          <c:orientation val="minMax"/>
        </c:scaling>
        <c:delete val="0"/>
        <c:axPos val="b"/>
        <c:numFmt formatCode="0%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82240"/>
        <c:crosses val="autoZero"/>
        <c:crossBetween val="between"/>
      </c:valAx>
      <c:valAx>
        <c:axId val="626887136"/>
        <c:scaling>
          <c:orientation val="minMax"/>
          <c:min val="0"/>
        </c:scaling>
        <c:delete val="0"/>
        <c:axPos val="t"/>
        <c:numFmt formatCode="0%" sourceLinked="1"/>
        <c:majorTickMark val="out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907808"/>
        <c:crosses val="max"/>
        <c:crossBetween val="between"/>
      </c:valAx>
      <c:catAx>
        <c:axId val="626907808"/>
        <c:scaling>
          <c:orientation val="minMax"/>
        </c:scaling>
        <c:delete val="1"/>
        <c:axPos val="l"/>
        <c:majorTickMark val="out"/>
        <c:minorTickMark val="none"/>
        <c:tickLblPos val="nextTo"/>
        <c:crossAx val="62688713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6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3333333333333332E-3"/>
          <c:y val="5.252520796397956E-2"/>
          <c:w val="0.98333333333333328"/>
          <c:h val="0.89494958407204084"/>
        </c:manualLayout>
      </c:layout>
      <c:barChart>
        <c:barDir val="bar"/>
        <c:grouping val="percentStacked"/>
        <c:varyColors val="0"/>
        <c:ser>
          <c:idx val="0"/>
          <c:order val="2"/>
          <c:tx>
            <c:strRef>
              <c:f>'Б7 KPI'!$A$114</c:f>
              <c:strCache>
                <c:ptCount val="1"/>
                <c:pt idx="0">
                  <c:v>Константа</c:v>
                </c:pt>
              </c:strCache>
            </c:strRef>
          </c:tx>
          <c:spPr>
            <a:solidFill>
              <a:schemeClr val="bg2"/>
            </a:solidFill>
            <a:ln>
              <a:noFill/>
            </a:ln>
            <a:effectLst/>
          </c:spPr>
          <c:invertIfNegative val="0"/>
          <c:val>
            <c:numRef>
              <c:f>'Б7 KPI'!$B$114</c:f>
              <c:numCache>
                <c:formatCode>0%</c:formatCode>
                <c:ptCount val="1"/>
                <c:pt idx="0">
                  <c:v>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F24E-4BBF-AA68-48368AAE8A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898016"/>
        <c:axId val="626882784"/>
      </c:barChart>
      <c:barChart>
        <c:barDir val="bar"/>
        <c:grouping val="percentStacked"/>
        <c:varyColors val="0"/>
        <c:ser>
          <c:idx val="2"/>
          <c:order val="0"/>
          <c:tx>
            <c:strRef>
              <c:f>'Б7 KPI'!$A$115</c:f>
              <c:strCache>
                <c:ptCount val="1"/>
                <c:pt idx="0">
                  <c:v>Прогресс</c:v>
                </c:pt>
              </c:strCache>
            </c:strRef>
          </c:tx>
          <c:spPr>
            <a:solidFill>
              <a:srgbClr val="00B050"/>
            </a:solidFill>
            <a:ln>
              <a:noFill/>
            </a:ln>
            <a:effectLst/>
          </c:spPr>
          <c:invertIfNegative val="0"/>
          <c:val>
            <c:numRef>
              <c:f>'Б7 KPI'!$B$115</c:f>
              <c:numCache>
                <c:formatCode>0%</c:formatCode>
                <c:ptCount val="1"/>
                <c:pt idx="0">
                  <c:v>0.67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F24E-4BBF-AA68-48368AAE8AA0}"/>
            </c:ext>
          </c:extLst>
        </c:ser>
        <c:ser>
          <c:idx val="1"/>
          <c:order val="1"/>
          <c:tx>
            <c:strRef>
              <c:f>'Б7 KPI'!$A$116</c:f>
              <c:strCache>
                <c:ptCount val="1"/>
                <c:pt idx="0">
                  <c:v>Остаток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val>
            <c:numRef>
              <c:f>'Б7 KPI'!$B$116</c:f>
              <c:numCache>
                <c:formatCode>0%</c:formatCode>
                <c:ptCount val="1"/>
                <c:pt idx="0">
                  <c:v>0.32999999999999996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F24E-4BBF-AA68-48368AAE8A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905632"/>
        <c:axId val="626908352"/>
      </c:barChart>
      <c:catAx>
        <c:axId val="626898016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626882784"/>
        <c:crosses val="autoZero"/>
        <c:auto val="1"/>
        <c:lblAlgn val="ctr"/>
        <c:lblOffset val="100"/>
        <c:noMultiLvlLbl val="0"/>
      </c:catAx>
      <c:valAx>
        <c:axId val="626882784"/>
        <c:scaling>
          <c:orientation val="minMax"/>
        </c:scaling>
        <c:delete val="0"/>
        <c:axPos val="b"/>
        <c:numFmt formatCode="0%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98016"/>
        <c:crosses val="autoZero"/>
        <c:crossBetween val="between"/>
      </c:valAx>
      <c:valAx>
        <c:axId val="626908352"/>
        <c:scaling>
          <c:orientation val="minMax"/>
          <c:min val="0"/>
        </c:scaling>
        <c:delete val="0"/>
        <c:axPos val="t"/>
        <c:numFmt formatCode="0%" sourceLinked="1"/>
        <c:majorTickMark val="out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905632"/>
        <c:crosses val="max"/>
        <c:crossBetween val="between"/>
      </c:valAx>
      <c:catAx>
        <c:axId val="626905632"/>
        <c:scaling>
          <c:orientation val="minMax"/>
        </c:scaling>
        <c:delete val="1"/>
        <c:axPos val="l"/>
        <c:majorTickMark val="out"/>
        <c:minorTickMark val="none"/>
        <c:tickLblPos val="nextTo"/>
        <c:crossAx val="62690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6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3333333333333332E-3"/>
          <c:y val="5.252520796397956E-2"/>
          <c:w val="0.98333333333333328"/>
          <c:h val="0.89494958407204084"/>
        </c:manualLayout>
      </c:layout>
      <c:barChart>
        <c:barDir val="bar"/>
        <c:grouping val="percentStacked"/>
        <c:varyColors val="0"/>
        <c:ser>
          <c:idx val="0"/>
          <c:order val="2"/>
          <c:tx>
            <c:strRef>
              <c:f>'Б7 KPI'!$A$120</c:f>
              <c:strCache>
                <c:ptCount val="1"/>
                <c:pt idx="0">
                  <c:v>Константа</c:v>
                </c:pt>
              </c:strCache>
            </c:strRef>
          </c:tx>
          <c:spPr>
            <a:solidFill>
              <a:schemeClr val="bg2"/>
            </a:solidFill>
            <a:ln>
              <a:noFill/>
            </a:ln>
            <a:effectLst/>
          </c:spPr>
          <c:invertIfNegative val="0"/>
          <c:val>
            <c:numRef>
              <c:f>'Б7 KPI'!$B$120</c:f>
              <c:numCache>
                <c:formatCode>0%</c:formatCode>
                <c:ptCount val="1"/>
                <c:pt idx="0">
                  <c:v>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F24E-4BBF-AA68-48368AAE8A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905088"/>
        <c:axId val="626883328"/>
      </c:barChart>
      <c:barChart>
        <c:barDir val="bar"/>
        <c:grouping val="percentStacked"/>
        <c:varyColors val="0"/>
        <c:ser>
          <c:idx val="2"/>
          <c:order val="0"/>
          <c:tx>
            <c:strRef>
              <c:f>'Б7 KPI'!$A$121</c:f>
              <c:strCache>
                <c:ptCount val="1"/>
                <c:pt idx="0">
                  <c:v>Прогресс</c:v>
                </c:pt>
              </c:strCache>
            </c:strRef>
          </c:tx>
          <c:spPr>
            <a:solidFill>
              <a:srgbClr val="00B050"/>
            </a:solidFill>
            <a:ln>
              <a:noFill/>
            </a:ln>
            <a:effectLst/>
          </c:spPr>
          <c:invertIfNegative val="0"/>
          <c:val>
            <c:numRef>
              <c:f>'Б7 KPI'!$B$121</c:f>
              <c:numCache>
                <c:formatCode>0%</c:formatCode>
                <c:ptCount val="1"/>
                <c:pt idx="0">
                  <c:v>0.44999999999999996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F24E-4BBF-AA68-48368AAE8AA0}"/>
            </c:ext>
          </c:extLst>
        </c:ser>
        <c:ser>
          <c:idx val="1"/>
          <c:order val="1"/>
          <c:tx>
            <c:strRef>
              <c:f>'Б7 KPI'!$A$122</c:f>
              <c:strCache>
                <c:ptCount val="1"/>
                <c:pt idx="0">
                  <c:v>Остаток</c:v>
                </c:pt>
              </c:strCache>
            </c:strRef>
          </c:tx>
          <c:spPr>
            <a:noFill/>
            <a:ln>
              <a:noFill/>
            </a:ln>
            <a:effectLst/>
          </c:spPr>
          <c:invertIfNegative val="0"/>
          <c:val>
            <c:numRef>
              <c:f>'Б7 KPI'!$B$122</c:f>
              <c:numCache>
                <c:formatCode>0%</c:formatCode>
                <c:ptCount val="1"/>
                <c:pt idx="0">
                  <c:v>0.55000000000000004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F24E-4BBF-AA68-48368AAE8A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898560"/>
        <c:axId val="626883872"/>
      </c:barChart>
      <c:catAx>
        <c:axId val="62690508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626883328"/>
        <c:crosses val="autoZero"/>
        <c:auto val="1"/>
        <c:lblAlgn val="ctr"/>
        <c:lblOffset val="100"/>
        <c:noMultiLvlLbl val="0"/>
      </c:catAx>
      <c:valAx>
        <c:axId val="626883328"/>
        <c:scaling>
          <c:orientation val="minMax"/>
        </c:scaling>
        <c:delete val="0"/>
        <c:axPos val="b"/>
        <c:numFmt formatCode="0%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905088"/>
        <c:crosses val="autoZero"/>
        <c:crossBetween val="between"/>
      </c:valAx>
      <c:valAx>
        <c:axId val="626883872"/>
        <c:scaling>
          <c:orientation val="minMax"/>
          <c:min val="0"/>
        </c:scaling>
        <c:delete val="0"/>
        <c:axPos val="t"/>
        <c:numFmt formatCode="0%" sourceLinked="1"/>
        <c:majorTickMark val="out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98560"/>
        <c:crosses val="max"/>
        <c:crossBetween val="between"/>
      </c:valAx>
      <c:catAx>
        <c:axId val="626898560"/>
        <c:scaling>
          <c:orientation val="minMax"/>
        </c:scaling>
        <c:delete val="1"/>
        <c:axPos val="l"/>
        <c:majorTickMark val="out"/>
        <c:minorTickMark val="none"/>
        <c:tickLblPos val="nextTo"/>
        <c:crossAx val="62688387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6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3333333333333332E-3"/>
          <c:y val="5.252520796397956E-2"/>
          <c:w val="0.98333333333333328"/>
          <c:h val="0.89494958407204084"/>
        </c:manualLayout>
      </c:layout>
      <c:barChart>
        <c:barDir val="bar"/>
        <c:grouping val="percentStacked"/>
        <c:varyColors val="0"/>
        <c:ser>
          <c:idx val="0"/>
          <c:order val="2"/>
          <c:tx>
            <c:strRef>
              <c:f>'Б7 KPI'!$A$96</c:f>
              <c:strCache>
                <c:ptCount val="1"/>
                <c:pt idx="0">
                  <c:v>Константа</c:v>
                </c:pt>
              </c:strCache>
            </c:strRef>
          </c:tx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invertIfNegative val="0"/>
          <c:val>
            <c:numRef>
              <c:f>'Б7 KPI'!$B$96</c:f>
              <c:numCache>
                <c:formatCode>0%</c:formatCode>
                <c:ptCount val="1"/>
                <c:pt idx="0">
                  <c:v>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F24E-4BBF-AA68-48368AAE8A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887680"/>
        <c:axId val="626908896"/>
      </c:barChart>
      <c:barChart>
        <c:barDir val="bar"/>
        <c:grouping val="percentStacked"/>
        <c:varyColors val="0"/>
        <c:ser>
          <c:idx val="2"/>
          <c:order val="0"/>
          <c:tx>
            <c:strRef>
              <c:f>'Б7 KPI'!$A$97</c:f>
              <c:strCache>
                <c:ptCount val="1"/>
                <c:pt idx="0">
                  <c:v>Прогресс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blipFill>
                <a:blip xmlns:r="http://schemas.openxmlformats.org/officeDocument/2006/relationships" r:embed="rId4">
                  <a:extLst>
                    <a:ext uri="{96DAC541-7B7A-43D3-8B79-37D633B846F1}">
                      <asvg:svgBlip xmlns:asvg="http://schemas.microsoft.com/office/drawing/2016/SVG/main" xmlns:c16r2="http://schemas.microsoft.com/office/drawing/2015/06/chart" xmlns="" r:embed="rId5"/>
                    </a:ext>
                  </a:extLst>
                </a:blip>
                <a:stretch>
                  <a:fillRect/>
                </a:stretch>
              </a:blip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2-472D-4430-91EC-EB6093B8F85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bg1"/>
                    </a:solidFill>
                    <a:latin typeface="Arial Black" panose="020B0A04020102020204" pitchFamily="34" charset="0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'Б7 KPI'!$B$97</c:f>
              <c:numCache>
                <c:formatCode>0%</c:formatCode>
                <c:ptCount val="1"/>
                <c:pt idx="0">
                  <c:v>0.56000000000000005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F24E-4BBF-AA68-48368AAE8AA0}"/>
            </c:ext>
          </c:extLst>
        </c:ser>
        <c:ser>
          <c:idx val="1"/>
          <c:order val="1"/>
          <c:tx>
            <c:strRef>
              <c:f>'Б7 KPI'!$A$98</c:f>
              <c:strCache>
                <c:ptCount val="1"/>
                <c:pt idx="0">
                  <c:v>Остаток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blipFill>
                <a:blip xmlns:r="http://schemas.openxmlformats.org/officeDocument/2006/relationships" r:embed="rId6">
                  <a:extLst>
                    <a:ext uri="{96DAC541-7B7A-43D3-8B79-37D633B846F1}">
                      <asvg:svgBlip xmlns:asvg="http://schemas.microsoft.com/office/drawing/2016/SVG/main" xmlns:c16r2="http://schemas.microsoft.com/office/drawing/2015/06/chart" xmlns="" r:embed="rId7"/>
                    </a:ext>
                  </a:extLst>
                </a:blip>
                <a:stretch>
                  <a:fillRect/>
                </a:stretch>
              </a:blipFill>
              <a:ln>
                <a:noFill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2-407D-4228-9A43-B5DE55BB7E03}"/>
              </c:ext>
            </c:extLst>
          </c:dPt>
          <c:val>
            <c:numRef>
              <c:f>'Б7 KPI'!$B$98</c:f>
              <c:numCache>
                <c:formatCode>0%</c:formatCode>
                <c:ptCount val="1"/>
                <c:pt idx="0">
                  <c:v>0.43999999999999995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F24E-4BBF-AA68-48368AAE8A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626909440"/>
        <c:axId val="626890944"/>
      </c:barChart>
      <c:catAx>
        <c:axId val="626887680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626908896"/>
        <c:crosses val="autoZero"/>
        <c:auto val="1"/>
        <c:lblAlgn val="ctr"/>
        <c:lblOffset val="100"/>
        <c:noMultiLvlLbl val="0"/>
      </c:catAx>
      <c:valAx>
        <c:axId val="626908896"/>
        <c:scaling>
          <c:orientation val="minMax"/>
        </c:scaling>
        <c:delete val="0"/>
        <c:axPos val="b"/>
        <c:numFmt formatCode="0%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887680"/>
        <c:crosses val="autoZero"/>
        <c:crossBetween val="between"/>
      </c:valAx>
      <c:valAx>
        <c:axId val="626890944"/>
        <c:scaling>
          <c:orientation val="minMax"/>
          <c:min val="0"/>
        </c:scaling>
        <c:delete val="0"/>
        <c:axPos val="t"/>
        <c:numFmt formatCode="0%" sourceLinked="1"/>
        <c:majorTickMark val="out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6909440"/>
        <c:crosses val="max"/>
        <c:crossBetween val="between"/>
      </c:valAx>
      <c:catAx>
        <c:axId val="626909440"/>
        <c:scaling>
          <c:orientation val="minMax"/>
        </c:scaling>
        <c:delete val="1"/>
        <c:axPos val="l"/>
        <c:majorTickMark val="out"/>
        <c:minorTickMark val="none"/>
        <c:tickLblPos val="nextTo"/>
        <c:crossAx val="62689094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Ш3!$A$4</c:f>
          <c:strCache>
            <c:ptCount val="1"/>
            <c:pt idx="0">
              <c:v>Изменение показателей (ед.измерения)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8696142120862082E-2"/>
          <c:y val="0.11561052809090791"/>
          <c:w val="0.91863269783067159"/>
          <c:h val="0.40554899747910422"/>
        </c:manualLayout>
      </c:layout>
      <c:lineChart>
        <c:grouping val="standard"/>
        <c:varyColors val="0"/>
        <c:ser>
          <c:idx val="1"/>
          <c:order val="0"/>
          <c:tx>
            <c:strRef>
              <c:f>Ш3!$A$9</c:f>
              <c:strCache>
                <c:ptCount val="1"/>
                <c:pt idx="0">
                  <c:v>2021 год</c:v>
                </c:pt>
              </c:strCache>
            </c:strRef>
          </c:tx>
          <c:spPr>
            <a:ln>
              <a:solidFill>
                <a:srgbClr val="4472C4">
                  <a:lumMod val="40000"/>
                  <a:lumOff val="60000"/>
                </a:srgbClr>
              </a:solidFill>
              <a:prstDash val="sysDash"/>
            </a:ln>
          </c:spPr>
          <c:marker>
            <c:symbol val="none"/>
          </c:marker>
          <c:dLbls>
            <c:dLbl>
              <c:idx val="4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5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7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8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9"/>
              <c:layout>
                <c:manualLayout>
                  <c:x val="-2.6010052271520714E-2"/>
                  <c:y val="-2.990173979679335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10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11"/>
              <c:layout>
                <c:manualLayout>
                  <c:x val="-2.7859984865512086E-2"/>
                  <c:y val="-3.9091699151122775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7-2C7C-44CF-BA73-19DE56737FDF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0">
                    <a:solidFill>
                      <a:srgbClr val="B5C7E7"/>
                    </a:solidFill>
                    <a:latin typeface="+mn-lt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Ш3!$B$9:$M$9</c:f>
              <c:numCache>
                <c:formatCode>0</c:formatCode>
                <c:ptCount val="12"/>
                <c:pt idx="0">
                  <c:v>20</c:v>
                </c:pt>
                <c:pt idx="1">
                  <c:v>19</c:v>
                </c:pt>
                <c:pt idx="2">
                  <c:v>24</c:v>
                </c:pt>
                <c:pt idx="3">
                  <c:v>15</c:v>
                </c:pt>
                <c:pt idx="4">
                  <c:v>15</c:v>
                </c:pt>
                <c:pt idx="5">
                  <c:v>13</c:v>
                </c:pt>
                <c:pt idx="6">
                  <c:v>14</c:v>
                </c:pt>
                <c:pt idx="7">
                  <c:v>18</c:v>
                </c:pt>
                <c:pt idx="8">
                  <c:v>19</c:v>
                </c:pt>
                <c:pt idx="9">
                  <c:v>20</c:v>
                </c:pt>
                <c:pt idx="10">
                  <c:v>16</c:v>
                </c:pt>
                <c:pt idx="11">
                  <c:v>19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8-2C7C-44CF-BA73-19DE56737FDF}"/>
            </c:ext>
          </c:extLst>
        </c:ser>
        <c:ser>
          <c:idx val="0"/>
          <c:order val="1"/>
          <c:tx>
            <c:strRef>
              <c:f>Ш3!$A$8</c:f>
              <c:strCache>
                <c:ptCount val="1"/>
                <c:pt idx="0">
                  <c:v>2022 год</c:v>
                </c:pt>
              </c:strCache>
            </c:strRef>
          </c:tx>
          <c:spPr>
            <a:ln>
              <a:solidFill>
                <a:srgbClr val="4472C4">
                  <a:lumMod val="75000"/>
                </a:srgbClr>
              </a:solidFill>
            </a:ln>
          </c:spPr>
          <c:marker>
            <c:symbol val="circle"/>
            <c:size val="7"/>
            <c:spPr>
              <a:solidFill>
                <a:srgbClr val="4472C4">
                  <a:lumMod val="75000"/>
                </a:srgbClr>
              </a:solidFill>
              <a:ln w="12700">
                <a:solidFill>
                  <a:sysClr val="window" lastClr="FFFFFF"/>
                </a:solidFill>
              </a:ln>
            </c:spPr>
          </c:marker>
          <c:dLbls>
            <c:dLbl>
              <c:idx val="4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9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5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A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B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7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C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8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D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9"/>
              <c:layout>
                <c:manualLayout>
                  <c:x val="-2.6010052271520579E-2"/>
                  <c:y val="4.8281658505452109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E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1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F-2C7C-44CF-BA73-19DE56737FDF}"/>
                </c:ext>
                <c:ext xmlns:c15="http://schemas.microsoft.com/office/drawing/2012/chart" uri="{CE6537A1-D6FC-4f65-9D91-7224C49458BB}"/>
              </c:extLst>
            </c:dLbl>
            <c:dLbl>
              <c:idx val="11"/>
              <c:layout>
                <c:manualLayout>
                  <c:x val="-2.4160119677529072E-2"/>
                  <c:y val="5.7471617859781436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0-2C7C-44CF-BA73-19DE56737FDF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accent1">
                        <a:lumMod val="75000"/>
                      </a:schemeClr>
                    </a:solidFill>
                    <a:latin typeface="+mn-lt"/>
                  </a:defRPr>
                </a:pPr>
                <a:endParaRPr lang="ru-RU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Ш3!$B$8:$M$8</c:f>
              <c:numCache>
                <c:formatCode>0</c:formatCode>
                <c:ptCount val="12"/>
                <c:pt idx="0">
                  <c:v>14</c:v>
                </c:pt>
                <c:pt idx="1">
                  <c:v>15</c:v>
                </c:pt>
                <c:pt idx="2">
                  <c:v>23</c:v>
                </c:pt>
                <c:pt idx="3">
                  <c:v>10</c:v>
                </c:pt>
                <c:pt idx="4">
                  <c:v>23</c:v>
                </c:pt>
                <c:pt idx="5">
                  <c:v>16</c:v>
                </c:pt>
                <c:pt idx="6">
                  <c:v>17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1-2C7C-44CF-BA73-19DE56737F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12786416"/>
        <c:axId val="612782608"/>
      </c:lineChart>
      <c:catAx>
        <c:axId val="612786416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612782608"/>
        <c:crosses val="autoZero"/>
        <c:auto val="1"/>
        <c:lblAlgn val="ctr"/>
        <c:lblOffset val="100"/>
        <c:noMultiLvlLbl val="1"/>
      </c:catAx>
      <c:valAx>
        <c:axId val="612782608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612786416"/>
        <c:crosses val="autoZero"/>
        <c:crossBetween val="between"/>
      </c:valAx>
      <c:spPr>
        <a:noFill/>
      </c:spPr>
    </c:plotArea>
    <c:legend>
      <c:legendPos val="t"/>
      <c:legendEntry>
        <c:idx val="0"/>
        <c:txPr>
          <a:bodyPr/>
          <a:lstStyle/>
          <a:p>
            <a:pPr>
              <a:defRPr sz="1000" b="0">
                <a:solidFill>
                  <a:srgbClr val="B5C7E7"/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sz="1000" b="0">
                <a:solidFill>
                  <a:schemeClr val="accent1">
                    <a:lumMod val="75000"/>
                  </a:schemeClr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64364726952872475"/>
          <c:y val="7.9021101147313186E-3"/>
          <c:w val="0.32759084791386273"/>
          <c:h val="8.5619855046528276E-2"/>
        </c:manualLayout>
      </c:layout>
      <c:overlay val="0"/>
      <c:txPr>
        <a:bodyPr/>
        <a:lstStyle/>
        <a:p>
          <a:pPr>
            <a:defRPr sz="1000" b="0"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Ш3!$A$10</c:f>
          <c:strCache>
            <c:ptCount val="1"/>
            <c:pt idx="0">
              <c:v>Изменение за год, %</c:v>
            </c:pt>
          </c:strCache>
        </c:strRef>
      </c:tx>
      <c:layout>
        <c:manualLayout>
          <c:xMode val="edge"/>
          <c:yMode val="edge"/>
          <c:x val="1.8453439856567257E-2"/>
          <c:y val="0.43303966629148349"/>
        </c:manualLayout>
      </c:layout>
      <c:overlay val="0"/>
      <c:spPr>
        <a:solidFill>
          <a:sysClr val="window" lastClr="FFFFFF"/>
        </a:solidFill>
      </c:spPr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6442376521116692E-2"/>
          <c:y val="1.5816390298151507E-2"/>
          <c:w val="0.91864630557543947"/>
          <c:h val="0.8221699826584176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Ш3!$A$10</c:f>
              <c:strCache>
                <c:ptCount val="1"/>
                <c:pt idx="0">
                  <c:v>Изменение за год, %</c:v>
                </c:pt>
              </c:strCache>
            </c:strRef>
          </c:tx>
          <c:spPr>
            <a:solidFill>
              <a:srgbClr val="FF0000"/>
            </a:solidFill>
          </c:spPr>
          <c:invertIfNegative val="1"/>
          <c:dLbls>
            <c:numFmt formatCode="[Red]0%;\-0%;&quot;&quot;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rgbClr val="00B050"/>
                    </a:solidFill>
                    <a:latin typeface="+mj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Ш3!$B$10:$M$10</c:f>
              <c:numCache>
                <c:formatCode>0%</c:formatCode>
                <c:ptCount val="12"/>
                <c:pt idx="0">
                  <c:v>-0.30000000000000004</c:v>
                </c:pt>
                <c:pt idx="1">
                  <c:v>-0.21052631578947367</c:v>
                </c:pt>
                <c:pt idx="2">
                  <c:v>-4.166666666666663E-2</c:v>
                </c:pt>
                <c:pt idx="3">
                  <c:v>-0.33333333333333337</c:v>
                </c:pt>
                <c:pt idx="4">
                  <c:v>0.53333333333333344</c:v>
                </c:pt>
                <c:pt idx="5">
                  <c:v>0.23076923076923084</c:v>
                </c:pt>
                <c:pt idx="6">
                  <c:v>0.21428571428571419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1B9E-4D05-A838-DCAB8503E037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00B050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612785328"/>
        <c:axId val="612790224"/>
      </c:barChart>
      <c:catAx>
        <c:axId val="612785328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>
                  <a:lumMod val="95000"/>
                </a:sysClr>
              </a:solidFill>
            </a:ln>
          </c:spPr>
        </c:majorGridlines>
        <c:numFmt formatCode="General" sourceLinked="1"/>
        <c:majorTickMark val="none"/>
        <c:minorTickMark val="none"/>
        <c:tickLblPos val="low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12790224"/>
        <c:crosses val="autoZero"/>
        <c:auto val="1"/>
        <c:lblAlgn val="ctr"/>
        <c:lblOffset val="100"/>
        <c:noMultiLvlLbl val="1"/>
      </c:catAx>
      <c:valAx>
        <c:axId val="612790224"/>
        <c:scaling>
          <c:orientation val="minMax"/>
          <c:max val="3"/>
          <c:min val="-1"/>
        </c:scaling>
        <c:delete val="1"/>
        <c:axPos val="l"/>
        <c:numFmt formatCode="0%" sourceLinked="0"/>
        <c:majorTickMark val="out"/>
        <c:minorTickMark val="none"/>
        <c:tickLblPos val="nextTo"/>
        <c:crossAx val="612785328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Ш3!$A$4</c:f>
          <c:strCache>
            <c:ptCount val="1"/>
            <c:pt idx="0">
              <c:v>Изменение показателей (ед.измерения)</c:v>
            </c:pt>
          </c:strCache>
        </c:strRef>
      </c:tx>
      <c:layout>
        <c:manualLayout>
          <c:xMode val="edge"/>
          <c:yMode val="edge"/>
          <c:x val="2.9666299386116795E-2"/>
          <c:y val="1.851198584601023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446969935463559E-2"/>
          <c:y val="0.28677591956425169"/>
          <c:w val="0.5309903982370533"/>
          <c:h val="0.54833339218247956"/>
        </c:manualLayout>
      </c:layout>
      <c:lineChart>
        <c:grouping val="standard"/>
        <c:varyColors val="0"/>
        <c:ser>
          <c:idx val="0"/>
          <c:order val="0"/>
          <c:tx>
            <c:strRef>
              <c:f>Ш3!$A$17</c:f>
              <c:strCache>
                <c:ptCount val="1"/>
                <c:pt idx="0">
                  <c:v>Факт 2021</c:v>
                </c:pt>
              </c:strCache>
            </c:strRef>
          </c:tx>
          <c:spPr>
            <a:ln w="28575" cap="rnd">
              <a:solidFill>
                <a:srgbClr val="BFBFBF"/>
              </a:solidFill>
              <a:round/>
            </a:ln>
            <a:effectLst/>
          </c:spPr>
          <c:marker>
            <c:symbol val="none"/>
          </c:marker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Ш3!$B$9:$M$9</c:f>
              <c:numCache>
                <c:formatCode>0</c:formatCode>
                <c:ptCount val="12"/>
                <c:pt idx="0">
                  <c:v>20</c:v>
                </c:pt>
                <c:pt idx="1">
                  <c:v>19</c:v>
                </c:pt>
                <c:pt idx="2">
                  <c:v>24</c:v>
                </c:pt>
                <c:pt idx="3">
                  <c:v>15</c:v>
                </c:pt>
                <c:pt idx="4">
                  <c:v>15</c:v>
                </c:pt>
                <c:pt idx="5">
                  <c:v>13</c:v>
                </c:pt>
                <c:pt idx="6">
                  <c:v>14</c:v>
                </c:pt>
                <c:pt idx="7">
                  <c:v>18</c:v>
                </c:pt>
                <c:pt idx="8">
                  <c:v>19</c:v>
                </c:pt>
                <c:pt idx="9">
                  <c:v>20</c:v>
                </c:pt>
                <c:pt idx="10">
                  <c:v>16</c:v>
                </c:pt>
                <c:pt idx="11">
                  <c:v>19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6AB8-444F-8138-D0A882C517CC}"/>
            </c:ext>
          </c:extLst>
        </c:ser>
        <c:ser>
          <c:idx val="2"/>
          <c:order val="1"/>
          <c:tx>
            <c:strRef>
              <c:f>Ш3!$A$7</c:f>
              <c:strCache>
                <c:ptCount val="1"/>
                <c:pt idx="0">
                  <c:v>План 2022</c:v>
                </c:pt>
              </c:strCache>
            </c:strRef>
          </c:tx>
          <c:spPr>
            <a:ln w="19050" cap="rnd">
              <a:solidFill>
                <a:srgbClr val="B5C7E7"/>
              </a:solidFill>
              <a:prstDash val="sysDash"/>
              <a:round/>
            </a:ln>
            <a:effectLst/>
          </c:spPr>
          <c:marker>
            <c:symbol val="none"/>
          </c:marker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Ш3!$B$7:$M$7</c:f>
              <c:numCache>
                <c:formatCode>0</c:formatCode>
                <c:ptCount val="12"/>
                <c:pt idx="0">
                  <c:v>22</c:v>
                </c:pt>
                <c:pt idx="1">
                  <c:v>20</c:v>
                </c:pt>
                <c:pt idx="2">
                  <c:v>27</c:v>
                </c:pt>
                <c:pt idx="3">
                  <c:v>18</c:v>
                </c:pt>
                <c:pt idx="4">
                  <c:v>25</c:v>
                </c:pt>
                <c:pt idx="5">
                  <c:v>26</c:v>
                </c:pt>
                <c:pt idx="6">
                  <c:v>22</c:v>
                </c:pt>
                <c:pt idx="7">
                  <c:v>20</c:v>
                </c:pt>
                <c:pt idx="8">
                  <c:v>27</c:v>
                </c:pt>
                <c:pt idx="9">
                  <c:v>23</c:v>
                </c:pt>
                <c:pt idx="10">
                  <c:v>23</c:v>
                </c:pt>
                <c:pt idx="11">
                  <c:v>21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6AB8-444F-8138-D0A882C517CC}"/>
            </c:ext>
          </c:extLst>
        </c:ser>
        <c:ser>
          <c:idx val="1"/>
          <c:order val="2"/>
          <c:tx>
            <c:strRef>
              <c:f>Ш3!$A$16</c:f>
              <c:strCache>
                <c:ptCount val="1"/>
                <c:pt idx="0">
                  <c:v>Факт 2022</c:v>
                </c:pt>
              </c:strCache>
            </c:strRef>
          </c:tx>
          <c:spPr>
            <a:ln w="28575" cap="rnd">
              <a:solidFill>
                <a:srgbClr val="2F5597"/>
              </a:solidFill>
              <a:round/>
            </a:ln>
            <a:effectLst/>
          </c:spPr>
          <c:marker>
            <c:symbol val="none"/>
          </c:marker>
          <c:cat>
            <c:strRef>
              <c:f>Ш3!$B$6:$M$6</c:f>
              <c:strCache>
                <c:ptCount val="12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  <c:pt idx="6">
                  <c:v>июл</c:v>
                </c:pt>
                <c:pt idx="7">
                  <c:v>авг</c:v>
                </c:pt>
                <c:pt idx="8">
                  <c:v>сен</c:v>
                </c:pt>
                <c:pt idx="9">
                  <c:v>окт</c:v>
                </c:pt>
                <c:pt idx="10">
                  <c:v>ноя</c:v>
                </c:pt>
                <c:pt idx="11">
                  <c:v>дек</c:v>
                </c:pt>
              </c:strCache>
            </c:strRef>
          </c:cat>
          <c:val>
            <c:numRef>
              <c:f>Ш3!$B$8:$M$8</c:f>
              <c:numCache>
                <c:formatCode>0</c:formatCode>
                <c:ptCount val="12"/>
                <c:pt idx="0">
                  <c:v>14</c:v>
                </c:pt>
                <c:pt idx="1">
                  <c:v>15</c:v>
                </c:pt>
                <c:pt idx="2">
                  <c:v>23</c:v>
                </c:pt>
                <c:pt idx="3">
                  <c:v>10</c:v>
                </c:pt>
                <c:pt idx="4">
                  <c:v>23</c:v>
                </c:pt>
                <c:pt idx="5">
                  <c:v>16</c:v>
                </c:pt>
                <c:pt idx="6">
                  <c:v>17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6AB8-444F-8138-D0A882C517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12787504"/>
        <c:axId val="612792400"/>
      </c:lineChart>
      <c:catAx>
        <c:axId val="6127875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2792400"/>
        <c:crosses val="autoZero"/>
        <c:auto val="1"/>
        <c:lblAlgn val="ctr"/>
        <c:lblOffset val="100"/>
        <c:noMultiLvlLbl val="0"/>
      </c:catAx>
      <c:valAx>
        <c:axId val="6127924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278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1" i="0" u="none" strike="noStrike" kern="1200" cap="small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1" i="0" u="none" strike="noStrike" kern="1200" cap="small" baseline="0">
                <a:solidFill>
                  <a:srgbClr val="B5C7E7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900" b="1" i="0" u="none" strike="noStrike" kern="1200" cap="small" baseline="0">
                <a:solidFill>
                  <a:srgbClr val="2F5597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0.60550983787187151"/>
          <c:y val="0.32638260998558194"/>
          <c:w val="0.15952955460420645"/>
          <c:h val="0.365035768778198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cap="sm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90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6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124964611543E-2"/>
          <c:y val="0.21676646523835683"/>
          <c:w val="0.89844422376696476"/>
          <c:h val="0.6158630897881951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Ш1!$A$7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solidFill>
              <a:srgbClr val="4472C1"/>
            </a:solidFill>
            <a:ln w="25400"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b="1">
                    <a:solidFill>
                      <a:srgbClr val="4472C1"/>
                    </a:solidFill>
                    <a:latin typeface="+mn-lt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Ш1!$B$6:$U$6</c:f>
              <c:numCache>
                <c:formatCode>0</c:formatCode>
                <c:ptCount val="20"/>
                <c:pt idx="0">
                  <c:v>2003</c:v>
                </c:pt>
                <c:pt idx="1">
                  <c:v>2004</c:v>
                </c:pt>
                <c:pt idx="2">
                  <c:v>2005</c:v>
                </c:pt>
                <c:pt idx="3">
                  <c:v>2006</c:v>
                </c:pt>
                <c:pt idx="4">
                  <c:v>2007</c:v>
                </c:pt>
                <c:pt idx="5">
                  <c:v>2008</c:v>
                </c:pt>
                <c:pt idx="6">
                  <c:v>2009</c:v>
                </c:pt>
                <c:pt idx="7">
                  <c:v>2010</c:v>
                </c:pt>
                <c:pt idx="8">
                  <c:v>2011</c:v>
                </c:pt>
                <c:pt idx="9">
                  <c:v>2012</c:v>
                </c:pt>
                <c:pt idx="10">
                  <c:v>2013</c:v>
                </c:pt>
                <c:pt idx="11">
                  <c:v>2014</c:v>
                </c:pt>
                <c:pt idx="12">
                  <c:v>2015</c:v>
                </c:pt>
                <c:pt idx="13">
                  <c:v>2016</c:v>
                </c:pt>
                <c:pt idx="14">
                  <c:v>2017</c:v>
                </c:pt>
                <c:pt idx="15">
                  <c:v>2018</c:v>
                </c:pt>
                <c:pt idx="16">
                  <c:v>2019</c:v>
                </c:pt>
                <c:pt idx="17">
                  <c:v>2020</c:v>
                </c:pt>
                <c:pt idx="18">
                  <c:v>2021</c:v>
                </c:pt>
                <c:pt idx="19">
                  <c:v>2022</c:v>
                </c:pt>
              </c:numCache>
            </c:numRef>
          </c:cat>
          <c:val>
            <c:numRef>
              <c:f>Ш1!$B$7:$U$7</c:f>
              <c:numCache>
                <c:formatCode>0</c:formatCode>
                <c:ptCount val="20"/>
                <c:pt idx="0">
                  <c:v>70</c:v>
                </c:pt>
                <c:pt idx="1">
                  <c:v>50</c:v>
                </c:pt>
                <c:pt idx="2">
                  <c:v>52</c:v>
                </c:pt>
                <c:pt idx="3">
                  <c:v>37</c:v>
                </c:pt>
                <c:pt idx="4">
                  <c:v>54</c:v>
                </c:pt>
                <c:pt idx="5">
                  <c:v>55</c:v>
                </c:pt>
                <c:pt idx="6">
                  <c:v>56</c:v>
                </c:pt>
                <c:pt idx="7">
                  <c:v>57</c:v>
                </c:pt>
                <c:pt idx="8">
                  <c:v>48</c:v>
                </c:pt>
                <c:pt idx="9">
                  <c:v>49</c:v>
                </c:pt>
                <c:pt idx="10">
                  <c:v>60</c:v>
                </c:pt>
                <c:pt idx="11">
                  <c:v>61</c:v>
                </c:pt>
                <c:pt idx="12">
                  <c:v>68</c:v>
                </c:pt>
                <c:pt idx="13">
                  <c:v>63</c:v>
                </c:pt>
                <c:pt idx="14">
                  <c:v>56</c:v>
                </c:pt>
                <c:pt idx="15">
                  <c:v>57</c:v>
                </c:pt>
                <c:pt idx="16">
                  <c:v>48</c:v>
                </c:pt>
                <c:pt idx="17">
                  <c:v>49</c:v>
                </c:pt>
                <c:pt idx="18">
                  <c:v>60</c:v>
                </c:pt>
                <c:pt idx="19">
                  <c:v>61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6B60-45E6-9BCD-2E12E56DF5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528353296"/>
        <c:axId val="528354928"/>
      </c:barChart>
      <c:catAx>
        <c:axId val="528353296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528354928"/>
        <c:crosses val="autoZero"/>
        <c:auto val="1"/>
        <c:lblAlgn val="ctr"/>
        <c:lblOffset val="100"/>
        <c:noMultiLvlLbl val="0"/>
      </c:catAx>
      <c:valAx>
        <c:axId val="528354928"/>
        <c:scaling>
          <c:orientation val="minMax"/>
          <c:min val="0"/>
        </c:scaling>
        <c:delete val="1"/>
        <c:axPos val="l"/>
        <c:numFmt formatCode="#,##0" sourceLinked="0"/>
        <c:majorTickMark val="out"/>
        <c:minorTickMark val="none"/>
        <c:tickLblPos val="nextTo"/>
        <c:crossAx val="528353296"/>
        <c:crosses val="autoZero"/>
        <c:crossBetween val="between"/>
      </c:valAx>
    </c:plotArea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9671442343592405"/>
          <c:y val="0.27453584259414382"/>
          <c:w val="0.80024296326016575"/>
          <c:h val="0.5609850630666961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Ш3!$A$17</c:f>
              <c:strCache>
                <c:ptCount val="1"/>
                <c:pt idx="0">
                  <c:v>Факт 2021</c:v>
                </c:pt>
              </c:strCache>
            </c:strRef>
          </c:tx>
          <c:spPr>
            <a:solidFill>
              <a:srgbClr val="BFBFBF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>
                        <a:lumMod val="6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Ш3!$O$6</c:f>
              <c:strCache>
                <c:ptCount val="1"/>
                <c:pt idx="0">
                  <c:v>9 месяцев</c:v>
                </c:pt>
              </c:strCache>
            </c:strRef>
          </c:cat>
          <c:val>
            <c:numRef>
              <c:f>Ш3!$O$9</c:f>
              <c:numCache>
                <c:formatCode>0</c:formatCode>
                <c:ptCount val="1"/>
                <c:pt idx="0">
                  <c:v>157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62B9-4158-98B9-26C720793323}"/>
            </c:ext>
          </c:extLst>
        </c:ser>
        <c:ser>
          <c:idx val="1"/>
          <c:order val="1"/>
          <c:tx>
            <c:strRef>
              <c:f>Ш3!$A$15</c:f>
              <c:strCache>
                <c:ptCount val="1"/>
                <c:pt idx="0">
                  <c:v>План 2022</c:v>
                </c:pt>
              </c:strCache>
            </c:strRef>
          </c:tx>
          <c:spPr>
            <a:noFill/>
            <a:ln>
              <a:solidFill>
                <a:srgbClr val="B5C7E7"/>
              </a:solidFill>
            </a:ln>
            <a:effectLst/>
          </c:spPr>
          <c:invertIfNegative val="0"/>
          <c:dPt>
            <c:idx val="0"/>
            <c:invertIfNegative val="0"/>
            <c:bubble3D val="0"/>
            <c:spPr>
              <a:noFill/>
              <a:ln w="19050">
                <a:solidFill>
                  <a:srgbClr val="B5C7E7"/>
                </a:solidFill>
                <a:prstDash val="sysDash"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62B9-4158-98B9-26C72079332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B5C7E7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Ш3!$O$6</c:f>
              <c:strCache>
                <c:ptCount val="1"/>
                <c:pt idx="0">
                  <c:v>9 месяцев</c:v>
                </c:pt>
              </c:strCache>
            </c:strRef>
          </c:cat>
          <c:val>
            <c:numRef>
              <c:f>Ш3!$O$7</c:f>
              <c:numCache>
                <c:formatCode>0</c:formatCode>
                <c:ptCount val="1"/>
                <c:pt idx="0">
                  <c:v>207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62B9-4158-98B9-26C720793323}"/>
            </c:ext>
          </c:extLst>
        </c:ser>
        <c:ser>
          <c:idx val="2"/>
          <c:order val="2"/>
          <c:tx>
            <c:strRef>
              <c:f>Ш3!$A$16</c:f>
              <c:strCache>
                <c:ptCount val="1"/>
                <c:pt idx="0">
                  <c:v>Факт 2022</c:v>
                </c:pt>
              </c:strCache>
            </c:strRef>
          </c:tx>
          <c:spPr>
            <a:solidFill>
              <a:srgbClr val="2F559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rgbClr val="2F5597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Ш3!$O$6</c:f>
              <c:strCache>
                <c:ptCount val="1"/>
                <c:pt idx="0">
                  <c:v>9 месяцев</c:v>
                </c:pt>
              </c:strCache>
            </c:strRef>
          </c:cat>
          <c:val>
            <c:numRef>
              <c:f>Ш3!$O$8</c:f>
              <c:numCache>
                <c:formatCode>0</c:formatCode>
                <c:ptCount val="1"/>
                <c:pt idx="0">
                  <c:v>118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62B9-4158-98B9-26C7207933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2789136"/>
        <c:axId val="612782064"/>
      </c:barChart>
      <c:catAx>
        <c:axId val="612789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2782064"/>
        <c:crosses val="autoZero"/>
        <c:auto val="1"/>
        <c:lblAlgn val="ctr"/>
        <c:lblOffset val="100"/>
        <c:noMultiLvlLbl val="0"/>
      </c:catAx>
      <c:valAx>
        <c:axId val="612782064"/>
        <c:scaling>
          <c:orientation val="minMax"/>
          <c:min val="0"/>
        </c:scaling>
        <c:delete val="1"/>
        <c:axPos val="l"/>
        <c:numFmt formatCode="0" sourceLinked="1"/>
        <c:majorTickMark val="out"/>
        <c:minorTickMark val="none"/>
        <c:tickLblPos val="nextTo"/>
        <c:crossAx val="612789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Ш4!$A$4</c:f>
          <c:strCache>
            <c:ptCount val="1"/>
            <c:pt idx="0">
              <c:v>Динамика выручки компании 2022 VS 2021 (млн руб.)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8696142120862082E-2"/>
          <c:y val="0.16710883440706278"/>
          <c:w val="0.91863269783067159"/>
          <c:h val="0.63411663385826778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Ш4!$A$7</c:f>
              <c:strCache>
                <c:ptCount val="1"/>
                <c:pt idx="0">
                  <c:v>2021</c:v>
                </c:pt>
              </c:strCache>
            </c:strRef>
          </c:tx>
          <c:spPr>
            <a:solidFill>
              <a:srgbClr val="B5C7E7"/>
            </a:solidFill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rgbClr val="B5C7E7"/>
                    </a:solidFill>
                    <a:latin typeface="+mn-lt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Ш4!$B$6:$M$6</c:f>
              <c:numCache>
                <c:formatCode>mmm</c:formatCode>
                <c:ptCount val="12"/>
                <c:pt idx="0">
                  <c:v>43101</c:v>
                </c:pt>
                <c:pt idx="1">
                  <c:v>43132</c:v>
                </c:pt>
                <c:pt idx="2">
                  <c:v>43160</c:v>
                </c:pt>
                <c:pt idx="3">
                  <c:v>43191</c:v>
                </c:pt>
                <c:pt idx="4">
                  <c:v>43221</c:v>
                </c:pt>
                <c:pt idx="5">
                  <c:v>43252</c:v>
                </c:pt>
                <c:pt idx="6">
                  <c:v>43282</c:v>
                </c:pt>
                <c:pt idx="7">
                  <c:v>43313</c:v>
                </c:pt>
                <c:pt idx="8">
                  <c:v>43344</c:v>
                </c:pt>
                <c:pt idx="9">
                  <c:v>43374</c:v>
                </c:pt>
                <c:pt idx="10">
                  <c:v>43405</c:v>
                </c:pt>
                <c:pt idx="11">
                  <c:v>43435</c:v>
                </c:pt>
              </c:numCache>
            </c:numRef>
          </c:cat>
          <c:val>
            <c:numRef>
              <c:f>Ш4!$B$7:$M$7</c:f>
              <c:numCache>
                <c:formatCode>0</c:formatCode>
                <c:ptCount val="12"/>
                <c:pt idx="0">
                  <c:v>58</c:v>
                </c:pt>
                <c:pt idx="1">
                  <c:v>57</c:v>
                </c:pt>
                <c:pt idx="2">
                  <c:v>56.334655238095245</c:v>
                </c:pt>
                <c:pt idx="3">
                  <c:v>53.346109090909096</c:v>
                </c:pt>
                <c:pt idx="4">
                  <c:v>52.670924444444466</c:v>
                </c:pt>
                <c:pt idx="5">
                  <c:v>52.175413333333353</c:v>
                </c:pt>
                <c:pt idx="6">
                  <c:v>51.470374545454547</c:v>
                </c:pt>
                <c:pt idx="7">
                  <c:v>51.949221818181826</c:v>
                </c:pt>
                <c:pt idx="8">
                  <c:v>51.645763636363647</c:v>
                </c:pt>
                <c:pt idx="9">
                  <c:v>50.096003809523808</c:v>
                </c:pt>
                <c:pt idx="10">
                  <c:v>51.450990476190491</c:v>
                </c:pt>
                <c:pt idx="11">
                  <c:v>49.673033043478256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8-0AC8-4F3D-9E0B-8C06B62D1FDC}"/>
            </c:ext>
          </c:extLst>
        </c:ser>
        <c:ser>
          <c:idx val="0"/>
          <c:order val="1"/>
          <c:tx>
            <c:strRef>
              <c:f>Ш4!$A$8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rgbClr val="4472C4">
                <a:lumMod val="75000"/>
              </a:srgbClr>
            </a:solidFill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Ш4!$B$6:$M$6</c:f>
              <c:numCache>
                <c:formatCode>mmm</c:formatCode>
                <c:ptCount val="12"/>
                <c:pt idx="0">
                  <c:v>43101</c:v>
                </c:pt>
                <c:pt idx="1">
                  <c:v>43132</c:v>
                </c:pt>
                <c:pt idx="2">
                  <c:v>43160</c:v>
                </c:pt>
                <c:pt idx="3">
                  <c:v>43191</c:v>
                </c:pt>
                <c:pt idx="4">
                  <c:v>43221</c:v>
                </c:pt>
                <c:pt idx="5">
                  <c:v>43252</c:v>
                </c:pt>
                <c:pt idx="6">
                  <c:v>43282</c:v>
                </c:pt>
                <c:pt idx="7">
                  <c:v>43313</c:v>
                </c:pt>
                <c:pt idx="8">
                  <c:v>43344</c:v>
                </c:pt>
                <c:pt idx="9">
                  <c:v>43374</c:v>
                </c:pt>
                <c:pt idx="10">
                  <c:v>43405</c:v>
                </c:pt>
                <c:pt idx="11">
                  <c:v>43435</c:v>
                </c:pt>
              </c:numCache>
            </c:numRef>
          </c:cat>
          <c:val>
            <c:numRef>
              <c:f>Ш4!$B$8:$M$8</c:f>
              <c:numCache>
                <c:formatCode>0</c:formatCode>
                <c:ptCount val="12"/>
                <c:pt idx="0">
                  <c:v>47.703885000000007</c:v>
                </c:pt>
                <c:pt idx="1">
                  <c:v>46.831488888888899</c:v>
                </c:pt>
                <c:pt idx="2">
                  <c:v>46.405305454545456</c:v>
                </c:pt>
                <c:pt idx="3">
                  <c:v>30</c:v>
                </c:pt>
                <c:pt idx="4">
                  <c:v>37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11-0AC8-4F3D-9E0B-8C06B62D1F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12783696"/>
        <c:axId val="612789680"/>
      </c:barChart>
      <c:dateAx>
        <c:axId val="612783696"/>
        <c:scaling>
          <c:orientation val="minMax"/>
        </c:scaling>
        <c:delete val="0"/>
        <c:axPos val="b"/>
        <c:numFmt formatCode="mmm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12789680"/>
        <c:crosses val="autoZero"/>
        <c:auto val="1"/>
        <c:lblOffset val="100"/>
        <c:baseTimeUnit val="months"/>
      </c:dateAx>
      <c:valAx>
        <c:axId val="612789680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612783696"/>
        <c:crosses val="autoZero"/>
        <c:crossBetween val="between"/>
      </c:valAx>
    </c:plotArea>
    <c:legend>
      <c:legendPos val="t"/>
      <c:legendEntry>
        <c:idx val="0"/>
        <c:txPr>
          <a:bodyPr/>
          <a:lstStyle/>
          <a:p>
            <a:pPr>
              <a:defRPr sz="1000" b="0">
                <a:solidFill>
                  <a:srgbClr val="B5C7E7"/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sz="1000" b="0">
                <a:solidFill>
                  <a:schemeClr val="accent1">
                    <a:lumMod val="75000"/>
                  </a:schemeClr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75379889133944455"/>
          <c:y val="3.8352272727272721E-2"/>
          <c:w val="0.23803283103405637"/>
          <c:h val="8.5619855046528276E-2"/>
        </c:manualLayout>
      </c:layout>
      <c:overlay val="0"/>
      <c:txPr>
        <a:bodyPr/>
        <a:lstStyle/>
        <a:p>
          <a:pPr>
            <a:defRPr sz="1000" b="0"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Ш4!$A$4</c:f>
          <c:strCache>
            <c:ptCount val="1"/>
            <c:pt idx="0">
              <c:v>Динамика выручки компании 2022 VS 2021 (млн руб.)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8696142120862082E-2"/>
          <c:y val="0.16710883440706278"/>
          <c:w val="0.91863269783067159"/>
          <c:h val="0.63411663385826778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Ш4!$A$7</c:f>
              <c:strCache>
                <c:ptCount val="1"/>
                <c:pt idx="0">
                  <c:v>2021</c:v>
                </c:pt>
              </c:strCache>
            </c:strRef>
          </c:tx>
          <c:spPr>
            <a:solidFill>
              <a:srgbClr val="B5C7E7"/>
            </a:solidFill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rgbClr val="B5C7E7"/>
                    </a:solidFill>
                    <a:latin typeface="+mn-lt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Ш4!$B$6:$M$6</c:f>
              <c:numCache>
                <c:formatCode>mmm</c:formatCode>
                <c:ptCount val="12"/>
                <c:pt idx="0">
                  <c:v>43101</c:v>
                </c:pt>
                <c:pt idx="1">
                  <c:v>43132</c:v>
                </c:pt>
                <c:pt idx="2">
                  <c:v>43160</c:v>
                </c:pt>
                <c:pt idx="3">
                  <c:v>43191</c:v>
                </c:pt>
                <c:pt idx="4">
                  <c:v>43221</c:v>
                </c:pt>
                <c:pt idx="5">
                  <c:v>43252</c:v>
                </c:pt>
                <c:pt idx="6">
                  <c:v>43282</c:v>
                </c:pt>
                <c:pt idx="7">
                  <c:v>43313</c:v>
                </c:pt>
                <c:pt idx="8">
                  <c:v>43344</c:v>
                </c:pt>
                <c:pt idx="9">
                  <c:v>43374</c:v>
                </c:pt>
                <c:pt idx="10">
                  <c:v>43405</c:v>
                </c:pt>
                <c:pt idx="11">
                  <c:v>43435</c:v>
                </c:pt>
              </c:numCache>
            </c:numRef>
          </c:cat>
          <c:val>
            <c:numRef>
              <c:f>Ш4!$B$7:$M$7</c:f>
              <c:numCache>
                <c:formatCode>0</c:formatCode>
                <c:ptCount val="12"/>
                <c:pt idx="0">
                  <c:v>58</c:v>
                </c:pt>
                <c:pt idx="1">
                  <c:v>57</c:v>
                </c:pt>
                <c:pt idx="2">
                  <c:v>56.334655238095245</c:v>
                </c:pt>
                <c:pt idx="3">
                  <c:v>53.346109090909096</c:v>
                </c:pt>
                <c:pt idx="4">
                  <c:v>52.670924444444466</c:v>
                </c:pt>
                <c:pt idx="5">
                  <c:v>52.175413333333353</c:v>
                </c:pt>
                <c:pt idx="6">
                  <c:v>51.470374545454547</c:v>
                </c:pt>
                <c:pt idx="7">
                  <c:v>51.949221818181826</c:v>
                </c:pt>
                <c:pt idx="8">
                  <c:v>51.645763636363647</c:v>
                </c:pt>
                <c:pt idx="9">
                  <c:v>50.096003809523808</c:v>
                </c:pt>
                <c:pt idx="10">
                  <c:v>51.450990476190491</c:v>
                </c:pt>
                <c:pt idx="11">
                  <c:v>49.673033043478256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F5E4-4070-9A25-7FDDA53F2549}"/>
            </c:ext>
          </c:extLst>
        </c:ser>
        <c:ser>
          <c:idx val="0"/>
          <c:order val="1"/>
          <c:tx>
            <c:strRef>
              <c:f>Ш4!$A$8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rgbClr val="4472C4">
                <a:lumMod val="75000"/>
              </a:srgbClr>
            </a:solidFill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Ш4!$B$6:$M$6</c:f>
              <c:numCache>
                <c:formatCode>mmm</c:formatCode>
                <c:ptCount val="12"/>
                <c:pt idx="0">
                  <c:v>43101</c:v>
                </c:pt>
                <c:pt idx="1">
                  <c:v>43132</c:v>
                </c:pt>
                <c:pt idx="2">
                  <c:v>43160</c:v>
                </c:pt>
                <c:pt idx="3">
                  <c:v>43191</c:v>
                </c:pt>
                <c:pt idx="4">
                  <c:v>43221</c:v>
                </c:pt>
                <c:pt idx="5">
                  <c:v>43252</c:v>
                </c:pt>
                <c:pt idx="6">
                  <c:v>43282</c:v>
                </c:pt>
                <c:pt idx="7">
                  <c:v>43313</c:v>
                </c:pt>
                <c:pt idx="8">
                  <c:v>43344</c:v>
                </c:pt>
                <c:pt idx="9">
                  <c:v>43374</c:v>
                </c:pt>
                <c:pt idx="10">
                  <c:v>43405</c:v>
                </c:pt>
                <c:pt idx="11">
                  <c:v>43435</c:v>
                </c:pt>
              </c:numCache>
            </c:numRef>
          </c:cat>
          <c:val>
            <c:numRef>
              <c:f>Ш4!$B$8:$M$8</c:f>
              <c:numCache>
                <c:formatCode>0</c:formatCode>
                <c:ptCount val="12"/>
                <c:pt idx="0">
                  <c:v>47.703885000000007</c:v>
                </c:pt>
                <c:pt idx="1">
                  <c:v>46.831488888888899</c:v>
                </c:pt>
                <c:pt idx="2">
                  <c:v>46.405305454545456</c:v>
                </c:pt>
                <c:pt idx="3">
                  <c:v>30</c:v>
                </c:pt>
                <c:pt idx="4">
                  <c:v>37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F5E4-4070-9A25-7FDDA53F25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44"/>
        <c:axId val="612780432"/>
        <c:axId val="612783152"/>
      </c:barChart>
      <c:dateAx>
        <c:axId val="612780432"/>
        <c:scaling>
          <c:orientation val="minMax"/>
        </c:scaling>
        <c:delete val="0"/>
        <c:axPos val="b"/>
        <c:numFmt formatCode="mmm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12783152"/>
        <c:crosses val="autoZero"/>
        <c:auto val="1"/>
        <c:lblOffset val="100"/>
        <c:baseTimeUnit val="months"/>
      </c:dateAx>
      <c:valAx>
        <c:axId val="612783152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612780432"/>
        <c:crosses val="autoZero"/>
        <c:crossBetween val="between"/>
      </c:valAx>
    </c:plotArea>
    <c:legend>
      <c:legendPos val="t"/>
      <c:legendEntry>
        <c:idx val="0"/>
        <c:txPr>
          <a:bodyPr/>
          <a:lstStyle/>
          <a:p>
            <a:pPr>
              <a:defRPr sz="1000" b="0">
                <a:solidFill>
                  <a:srgbClr val="B5C7E7"/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sz="1000" b="0">
                <a:solidFill>
                  <a:schemeClr val="accent1">
                    <a:lumMod val="75000"/>
                  </a:schemeClr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74579500153623857"/>
          <c:y val="3.8352272727272721E-2"/>
          <c:w val="0.23811651731228672"/>
          <c:h val="8.5619855046528276E-2"/>
        </c:manualLayout>
      </c:layout>
      <c:overlay val="0"/>
      <c:txPr>
        <a:bodyPr/>
        <a:lstStyle/>
        <a:p>
          <a:pPr>
            <a:defRPr sz="1000" b="0"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Ш4!$A$4</c:f>
          <c:strCache>
            <c:ptCount val="1"/>
            <c:pt idx="0">
              <c:v>Динамика выручки компании 2022 VS 2021 (млн руб.)</c:v>
            </c:pt>
          </c:strCache>
        </c:strRef>
      </c:tx>
      <c:layout>
        <c:manualLayout>
          <c:xMode val="edge"/>
          <c:yMode val="edge"/>
          <c:x val="6.9157326968337263E-2"/>
          <c:y val="2.7777777777777776E-2"/>
        </c:manualLayout>
      </c:layout>
      <c:overlay val="0"/>
      <c:txPr>
        <a:bodyPr/>
        <a:lstStyle/>
        <a:p>
          <a:pPr algn="l">
            <a:defRPr sz="1050" b="0" cap="all" baseline="0"/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7.7803631870317635E-2"/>
          <c:y val="0.24393518518518517"/>
          <c:w val="0.88041357632266726"/>
          <c:h val="0.55213735691837551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Ш4!$A$8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rgbClr val="375DA1"/>
            </a:solidFill>
          </c:spPr>
          <c:invertIfNegative val="0"/>
          <c:cat>
            <c:numRef>
              <c:f>Ш4!$B$6:$M$6</c:f>
              <c:numCache>
                <c:formatCode>mmm</c:formatCode>
                <c:ptCount val="12"/>
                <c:pt idx="0">
                  <c:v>43101</c:v>
                </c:pt>
                <c:pt idx="1">
                  <c:v>43132</c:v>
                </c:pt>
                <c:pt idx="2">
                  <c:v>43160</c:v>
                </c:pt>
                <c:pt idx="3">
                  <c:v>43191</c:v>
                </c:pt>
                <c:pt idx="4">
                  <c:v>43221</c:v>
                </c:pt>
                <c:pt idx="5">
                  <c:v>43252</c:v>
                </c:pt>
                <c:pt idx="6">
                  <c:v>43282</c:v>
                </c:pt>
                <c:pt idx="7">
                  <c:v>43313</c:v>
                </c:pt>
                <c:pt idx="8">
                  <c:v>43344</c:v>
                </c:pt>
                <c:pt idx="9">
                  <c:v>43374</c:v>
                </c:pt>
                <c:pt idx="10">
                  <c:v>43405</c:v>
                </c:pt>
                <c:pt idx="11">
                  <c:v>43435</c:v>
                </c:pt>
              </c:numCache>
            </c:numRef>
          </c:cat>
          <c:val>
            <c:numRef>
              <c:f>Ш4!$B$8:$M$8</c:f>
              <c:numCache>
                <c:formatCode>0</c:formatCode>
                <c:ptCount val="12"/>
                <c:pt idx="0">
                  <c:v>47.703885000000007</c:v>
                </c:pt>
                <c:pt idx="1">
                  <c:v>46.831488888888899</c:v>
                </c:pt>
                <c:pt idx="2">
                  <c:v>46.405305454545456</c:v>
                </c:pt>
                <c:pt idx="3">
                  <c:v>30</c:v>
                </c:pt>
                <c:pt idx="4">
                  <c:v>37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6D6D-4473-8D41-5905379E88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12791856"/>
        <c:axId val="612778800"/>
      </c:barChart>
      <c:barChart>
        <c:barDir val="col"/>
        <c:grouping val="clustered"/>
        <c:varyColors val="0"/>
        <c:ser>
          <c:idx val="0"/>
          <c:order val="1"/>
          <c:tx>
            <c:strRef>
              <c:f>Ш4!$A$7</c:f>
              <c:strCache>
                <c:ptCount val="1"/>
                <c:pt idx="0">
                  <c:v>2021</c:v>
                </c:pt>
              </c:strCache>
            </c:strRef>
          </c:tx>
          <c:spPr>
            <a:solidFill>
              <a:srgbClr val="DAE3F3">
                <a:alpha val="81176"/>
              </a:srgbClr>
            </a:solidFill>
          </c:spPr>
          <c:invertIfNegative val="0"/>
          <c:cat>
            <c:numRef>
              <c:f>Ш4!$B$6:$M$6</c:f>
              <c:numCache>
                <c:formatCode>mmm</c:formatCode>
                <c:ptCount val="12"/>
                <c:pt idx="0">
                  <c:v>43101</c:v>
                </c:pt>
                <c:pt idx="1">
                  <c:v>43132</c:v>
                </c:pt>
                <c:pt idx="2">
                  <c:v>43160</c:v>
                </c:pt>
                <c:pt idx="3">
                  <c:v>43191</c:v>
                </c:pt>
                <c:pt idx="4">
                  <c:v>43221</c:v>
                </c:pt>
                <c:pt idx="5">
                  <c:v>43252</c:v>
                </c:pt>
                <c:pt idx="6">
                  <c:v>43282</c:v>
                </c:pt>
                <c:pt idx="7">
                  <c:v>43313</c:v>
                </c:pt>
                <c:pt idx="8">
                  <c:v>43344</c:v>
                </c:pt>
                <c:pt idx="9">
                  <c:v>43374</c:v>
                </c:pt>
                <c:pt idx="10">
                  <c:v>43405</c:v>
                </c:pt>
                <c:pt idx="11">
                  <c:v>43435</c:v>
                </c:pt>
              </c:numCache>
            </c:numRef>
          </c:cat>
          <c:val>
            <c:numRef>
              <c:f>Ш4!$B$7:$M$7</c:f>
              <c:numCache>
                <c:formatCode>0</c:formatCode>
                <c:ptCount val="12"/>
                <c:pt idx="0">
                  <c:v>58</c:v>
                </c:pt>
                <c:pt idx="1">
                  <c:v>57</c:v>
                </c:pt>
                <c:pt idx="2">
                  <c:v>56.334655238095245</c:v>
                </c:pt>
                <c:pt idx="3">
                  <c:v>53.346109090909096</c:v>
                </c:pt>
                <c:pt idx="4">
                  <c:v>52.670924444444466</c:v>
                </c:pt>
                <c:pt idx="5">
                  <c:v>52.175413333333353</c:v>
                </c:pt>
                <c:pt idx="6">
                  <c:v>51.470374545454547</c:v>
                </c:pt>
                <c:pt idx="7">
                  <c:v>51.949221818181826</c:v>
                </c:pt>
                <c:pt idx="8">
                  <c:v>51.645763636363647</c:v>
                </c:pt>
                <c:pt idx="9">
                  <c:v>50.096003809523808</c:v>
                </c:pt>
                <c:pt idx="10">
                  <c:v>51.450990476190491</c:v>
                </c:pt>
                <c:pt idx="11">
                  <c:v>49.673033043478256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6D6D-4473-8D41-5905379E88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22"/>
        <c:overlap val="100"/>
        <c:axId val="612784784"/>
        <c:axId val="612790768"/>
      </c:barChart>
      <c:valAx>
        <c:axId val="612778800"/>
        <c:scaling>
          <c:orientation val="minMax"/>
          <c:max val="60"/>
          <c:min val="44"/>
        </c:scaling>
        <c:delete val="1"/>
        <c:axPos val="r"/>
        <c:numFmt formatCode="0" sourceLinked="1"/>
        <c:majorTickMark val="out"/>
        <c:minorTickMark val="none"/>
        <c:tickLblPos val="nextTo"/>
        <c:crossAx val="612791856"/>
        <c:crosses val="max"/>
        <c:crossBetween val="between"/>
      </c:valAx>
      <c:dateAx>
        <c:axId val="612791856"/>
        <c:scaling>
          <c:orientation val="minMax"/>
        </c:scaling>
        <c:delete val="0"/>
        <c:axPos val="b"/>
        <c:numFmt formatCode="mmm" sourceLinked="1"/>
        <c:majorTickMark val="none"/>
        <c:minorTickMark val="none"/>
        <c:tickLblPos val="nextTo"/>
        <c:spPr>
          <a:ln>
            <a:solidFill>
              <a:schemeClr val="bg1">
                <a:lumMod val="85000"/>
              </a:schemeClr>
            </a:solidFill>
          </a:ln>
        </c:spPr>
        <c:txPr>
          <a:bodyPr/>
          <a:lstStyle/>
          <a:p>
            <a:pPr>
              <a:defRPr sz="900"/>
            </a:pPr>
            <a:endParaRPr lang="ru-RU"/>
          </a:p>
        </c:txPr>
        <c:crossAx val="612778800"/>
        <c:crosses val="autoZero"/>
        <c:auto val="1"/>
        <c:lblOffset val="100"/>
        <c:baseTimeUnit val="months"/>
      </c:dateAx>
      <c:valAx>
        <c:axId val="612790768"/>
        <c:scaling>
          <c:orientation val="minMax"/>
        </c:scaling>
        <c:delete val="0"/>
        <c:axPos val="l"/>
        <c:majorGridlines>
          <c:spPr>
            <a:ln>
              <a:solidFill>
                <a:schemeClr val="bg1">
                  <a:lumMod val="85000"/>
                </a:schemeClr>
              </a:solidFill>
              <a:prstDash val="sysDot"/>
            </a:ln>
          </c:spPr>
        </c:majorGridlines>
        <c:numFmt formatCode="#,##0" sourceLinked="0"/>
        <c:majorTickMark val="none"/>
        <c:minorTickMark val="none"/>
        <c:tickLblPos val="nextTo"/>
        <c:spPr>
          <a:ln>
            <a:noFill/>
          </a:ln>
        </c:spPr>
        <c:txPr>
          <a:bodyPr/>
          <a:lstStyle/>
          <a:p>
            <a:pPr>
              <a:defRPr sz="800"/>
            </a:pPr>
            <a:endParaRPr lang="ru-RU"/>
          </a:p>
        </c:txPr>
        <c:crossAx val="612784784"/>
        <c:crosses val="autoZero"/>
        <c:crossBetween val="between"/>
      </c:valAx>
      <c:dateAx>
        <c:axId val="612784784"/>
        <c:scaling>
          <c:orientation val="minMax"/>
        </c:scaling>
        <c:delete val="1"/>
        <c:axPos val="b"/>
        <c:numFmt formatCode="mmm" sourceLinked="1"/>
        <c:majorTickMark val="out"/>
        <c:minorTickMark val="none"/>
        <c:tickLblPos val="nextTo"/>
        <c:crossAx val="612790768"/>
        <c:crosses val="autoZero"/>
        <c:auto val="1"/>
        <c:lblOffset val="100"/>
        <c:baseTimeUnit val="months"/>
        <c:majorUnit val="1"/>
        <c:minorUnit val="1"/>
      </c:dateAx>
    </c:plotArea>
    <c:legend>
      <c:legendPos val="t"/>
      <c:layout>
        <c:manualLayout>
          <c:xMode val="edge"/>
          <c:yMode val="edge"/>
          <c:x val="0.29645864236773328"/>
          <c:y val="0.1694209856395143"/>
          <c:w val="0.41829607261425444"/>
          <c:h val="6.5801903816259014E-2"/>
        </c:manualLayout>
      </c:layout>
      <c:overlay val="0"/>
    </c:legend>
    <c:plotVisOnly val="1"/>
    <c:dispBlanksAs val="gap"/>
    <c:showDLblsOverMax val="0"/>
  </c:chart>
  <c:spPr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Arial" panose="020B0604020202020204" pitchFamily="34" charset="0"/>
          <a:cs typeface="Arial" panose="020B0604020202020204" pitchFamily="34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Ш4!$A$4</c:f>
          <c:strCache>
            <c:ptCount val="1"/>
            <c:pt idx="0">
              <c:v>Динамика выручки компании 2022 VS 2021 (млн руб.)</c:v>
            </c:pt>
          </c:strCache>
        </c:strRef>
      </c:tx>
      <c:layout>
        <c:manualLayout>
          <c:xMode val="edge"/>
          <c:yMode val="edge"/>
          <c:x val="6.9157326968337263E-2"/>
          <c:y val="2.7777777777777776E-2"/>
        </c:manualLayout>
      </c:layout>
      <c:overlay val="0"/>
      <c:txPr>
        <a:bodyPr/>
        <a:lstStyle/>
        <a:p>
          <a:pPr algn="l">
            <a:defRPr sz="1050" b="0" cap="all" baseline="0"/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7.7803631870317635E-2"/>
          <c:y val="0.24393518518518517"/>
          <c:w val="0.88041357632266726"/>
          <c:h val="0.55213735691837551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Ш4!$A$8</c:f>
              <c:strCache>
                <c:ptCount val="1"/>
                <c:pt idx="0">
                  <c:v>2022</c:v>
                </c:pt>
              </c:strCache>
            </c:strRef>
          </c:tx>
          <c:spPr>
            <a:solidFill>
              <a:srgbClr val="375DA1"/>
            </a:solidFill>
          </c:spPr>
          <c:invertIfNegative val="0"/>
          <c:cat>
            <c:numRef>
              <c:f>Ш4!$B$6:$M$6</c:f>
              <c:numCache>
                <c:formatCode>mmm</c:formatCode>
                <c:ptCount val="12"/>
                <c:pt idx="0">
                  <c:v>43101</c:v>
                </c:pt>
                <c:pt idx="1">
                  <c:v>43132</c:v>
                </c:pt>
                <c:pt idx="2">
                  <c:v>43160</c:v>
                </c:pt>
                <c:pt idx="3">
                  <c:v>43191</c:v>
                </c:pt>
                <c:pt idx="4">
                  <c:v>43221</c:v>
                </c:pt>
                <c:pt idx="5">
                  <c:v>43252</c:v>
                </c:pt>
                <c:pt idx="6">
                  <c:v>43282</c:v>
                </c:pt>
                <c:pt idx="7">
                  <c:v>43313</c:v>
                </c:pt>
                <c:pt idx="8">
                  <c:v>43344</c:v>
                </c:pt>
                <c:pt idx="9">
                  <c:v>43374</c:v>
                </c:pt>
                <c:pt idx="10">
                  <c:v>43405</c:v>
                </c:pt>
                <c:pt idx="11">
                  <c:v>43435</c:v>
                </c:pt>
              </c:numCache>
            </c:numRef>
          </c:cat>
          <c:val>
            <c:numRef>
              <c:f>Ш4!$B$8:$M$8</c:f>
              <c:numCache>
                <c:formatCode>0</c:formatCode>
                <c:ptCount val="12"/>
                <c:pt idx="0">
                  <c:v>47.703885000000007</c:v>
                </c:pt>
                <c:pt idx="1">
                  <c:v>46.831488888888899</c:v>
                </c:pt>
                <c:pt idx="2">
                  <c:v>46.405305454545456</c:v>
                </c:pt>
                <c:pt idx="3">
                  <c:v>30</c:v>
                </c:pt>
                <c:pt idx="4">
                  <c:v>37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A4A6-46AA-B8C5-0D990AEE09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12792944"/>
        <c:axId val="612791312"/>
      </c:barChart>
      <c:barChart>
        <c:barDir val="col"/>
        <c:grouping val="clustered"/>
        <c:varyColors val="0"/>
        <c:ser>
          <c:idx val="0"/>
          <c:order val="1"/>
          <c:tx>
            <c:strRef>
              <c:f>Ш4!$A$7</c:f>
              <c:strCache>
                <c:ptCount val="1"/>
                <c:pt idx="0">
                  <c:v>2021</c:v>
                </c:pt>
              </c:strCache>
            </c:strRef>
          </c:tx>
          <c:spPr>
            <a:solidFill>
              <a:srgbClr val="DAE3F3">
                <a:alpha val="81176"/>
              </a:srgbClr>
            </a:solidFill>
          </c:spPr>
          <c:invertIfNegative val="0"/>
          <c:cat>
            <c:numRef>
              <c:f>Ш4!$B$6:$M$6</c:f>
              <c:numCache>
                <c:formatCode>mmm</c:formatCode>
                <c:ptCount val="12"/>
                <c:pt idx="0">
                  <c:v>43101</c:v>
                </c:pt>
                <c:pt idx="1">
                  <c:v>43132</c:v>
                </c:pt>
                <c:pt idx="2">
                  <c:v>43160</c:v>
                </c:pt>
                <c:pt idx="3">
                  <c:v>43191</c:v>
                </c:pt>
                <c:pt idx="4">
                  <c:v>43221</c:v>
                </c:pt>
                <c:pt idx="5">
                  <c:v>43252</c:v>
                </c:pt>
                <c:pt idx="6">
                  <c:v>43282</c:v>
                </c:pt>
                <c:pt idx="7">
                  <c:v>43313</c:v>
                </c:pt>
                <c:pt idx="8">
                  <c:v>43344</c:v>
                </c:pt>
                <c:pt idx="9">
                  <c:v>43374</c:v>
                </c:pt>
                <c:pt idx="10">
                  <c:v>43405</c:v>
                </c:pt>
                <c:pt idx="11">
                  <c:v>43435</c:v>
                </c:pt>
              </c:numCache>
            </c:numRef>
          </c:cat>
          <c:val>
            <c:numRef>
              <c:f>Ш4!$B$7:$M$7</c:f>
              <c:numCache>
                <c:formatCode>0</c:formatCode>
                <c:ptCount val="12"/>
                <c:pt idx="0">
                  <c:v>58</c:v>
                </c:pt>
                <c:pt idx="1">
                  <c:v>57</c:v>
                </c:pt>
                <c:pt idx="2">
                  <c:v>56.334655238095245</c:v>
                </c:pt>
                <c:pt idx="3">
                  <c:v>53.346109090909096</c:v>
                </c:pt>
                <c:pt idx="4">
                  <c:v>52.670924444444466</c:v>
                </c:pt>
                <c:pt idx="5">
                  <c:v>52.175413333333353</c:v>
                </c:pt>
                <c:pt idx="6">
                  <c:v>51.470374545454547</c:v>
                </c:pt>
                <c:pt idx="7">
                  <c:v>51.949221818181826</c:v>
                </c:pt>
                <c:pt idx="8">
                  <c:v>51.645763636363647</c:v>
                </c:pt>
                <c:pt idx="9">
                  <c:v>50.096003809523808</c:v>
                </c:pt>
                <c:pt idx="10">
                  <c:v>51.450990476190491</c:v>
                </c:pt>
                <c:pt idx="11">
                  <c:v>49.673033043478256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A4A6-46AA-B8C5-0D990AEE09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22"/>
        <c:overlap val="100"/>
        <c:axId val="614963472"/>
        <c:axId val="612793488"/>
      </c:barChart>
      <c:valAx>
        <c:axId val="612791312"/>
        <c:scaling>
          <c:orientation val="minMax"/>
          <c:max val="60"/>
          <c:min val="44"/>
        </c:scaling>
        <c:delete val="1"/>
        <c:axPos val="r"/>
        <c:numFmt formatCode="0" sourceLinked="1"/>
        <c:majorTickMark val="out"/>
        <c:minorTickMark val="none"/>
        <c:tickLblPos val="nextTo"/>
        <c:crossAx val="612792944"/>
        <c:crosses val="max"/>
        <c:crossBetween val="between"/>
      </c:valAx>
      <c:dateAx>
        <c:axId val="612792944"/>
        <c:scaling>
          <c:orientation val="minMax"/>
        </c:scaling>
        <c:delete val="0"/>
        <c:axPos val="b"/>
        <c:numFmt formatCode="mmm" sourceLinked="1"/>
        <c:majorTickMark val="none"/>
        <c:minorTickMark val="none"/>
        <c:tickLblPos val="nextTo"/>
        <c:spPr>
          <a:ln>
            <a:solidFill>
              <a:schemeClr val="bg1">
                <a:lumMod val="85000"/>
              </a:schemeClr>
            </a:solidFill>
          </a:ln>
        </c:spPr>
        <c:txPr>
          <a:bodyPr/>
          <a:lstStyle/>
          <a:p>
            <a:pPr>
              <a:defRPr sz="900"/>
            </a:pPr>
            <a:endParaRPr lang="ru-RU"/>
          </a:p>
        </c:txPr>
        <c:crossAx val="612791312"/>
        <c:crosses val="autoZero"/>
        <c:auto val="1"/>
        <c:lblOffset val="100"/>
        <c:baseTimeUnit val="months"/>
      </c:dateAx>
      <c:valAx>
        <c:axId val="612793488"/>
        <c:scaling>
          <c:orientation val="minMax"/>
        </c:scaling>
        <c:delete val="0"/>
        <c:axPos val="l"/>
        <c:majorGridlines>
          <c:spPr>
            <a:ln>
              <a:solidFill>
                <a:schemeClr val="bg1">
                  <a:lumMod val="85000"/>
                </a:schemeClr>
              </a:solidFill>
              <a:prstDash val="sysDot"/>
            </a:ln>
          </c:spPr>
        </c:majorGridlines>
        <c:numFmt formatCode="#,##0" sourceLinked="0"/>
        <c:majorTickMark val="none"/>
        <c:minorTickMark val="none"/>
        <c:tickLblPos val="nextTo"/>
        <c:spPr>
          <a:ln>
            <a:noFill/>
          </a:ln>
        </c:spPr>
        <c:txPr>
          <a:bodyPr/>
          <a:lstStyle/>
          <a:p>
            <a:pPr>
              <a:defRPr sz="800"/>
            </a:pPr>
            <a:endParaRPr lang="ru-RU"/>
          </a:p>
        </c:txPr>
        <c:crossAx val="614963472"/>
        <c:crosses val="autoZero"/>
        <c:crossBetween val="between"/>
      </c:valAx>
      <c:dateAx>
        <c:axId val="614963472"/>
        <c:scaling>
          <c:orientation val="minMax"/>
        </c:scaling>
        <c:delete val="1"/>
        <c:axPos val="b"/>
        <c:numFmt formatCode="mmm" sourceLinked="1"/>
        <c:majorTickMark val="out"/>
        <c:minorTickMark val="none"/>
        <c:tickLblPos val="nextTo"/>
        <c:crossAx val="612793488"/>
        <c:crosses val="autoZero"/>
        <c:auto val="1"/>
        <c:lblOffset val="100"/>
        <c:baseTimeUnit val="months"/>
        <c:majorUnit val="1"/>
        <c:minorUnit val="1"/>
      </c:dateAx>
    </c:plotArea>
    <c:legend>
      <c:legendPos val="t"/>
      <c:layout>
        <c:manualLayout>
          <c:xMode val="edge"/>
          <c:yMode val="edge"/>
          <c:x val="0.8475775224303479"/>
          <c:y val="8.1155612486518897E-2"/>
          <c:w val="0.12733118211868408"/>
          <c:h val="0.16795436196144695"/>
        </c:manualLayout>
      </c:layout>
      <c:overlay val="0"/>
    </c:legend>
    <c:plotVisOnly val="1"/>
    <c:dispBlanksAs val="gap"/>
    <c:showDLblsOverMax val="0"/>
  </c:chart>
  <c:spPr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Arial" panose="020B0604020202020204" pitchFamily="34" charset="0"/>
          <a:cs typeface="Arial" panose="020B0604020202020204" pitchFamily="34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Ш5!$A$4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8696142120862082E-2"/>
          <c:y val="0.23813156167979002"/>
          <c:w val="0.91863269783067159"/>
          <c:h val="0.47313178537341921"/>
        </c:manualLayout>
      </c:layout>
      <c:lineChart>
        <c:grouping val="standard"/>
        <c:varyColors val="0"/>
        <c:ser>
          <c:idx val="1"/>
          <c:order val="0"/>
          <c:tx>
            <c:strRef>
              <c:f>Ш5!$A$9</c:f>
              <c:strCache>
                <c:ptCount val="1"/>
                <c:pt idx="0">
                  <c:v>Прогноз</c:v>
                </c:pt>
              </c:strCache>
            </c:strRef>
          </c:tx>
          <c:spPr>
            <a:ln>
              <a:solidFill>
                <a:srgbClr val="4472C4">
                  <a:lumMod val="40000"/>
                  <a:lumOff val="60000"/>
                </a:srgbClr>
              </a:solidFill>
            </a:ln>
          </c:spPr>
          <c:marker>
            <c:symbol val="circle"/>
            <c:size val="7"/>
            <c:spPr>
              <a:solidFill>
                <a:srgbClr val="4472C4">
                  <a:lumMod val="40000"/>
                  <a:lumOff val="60000"/>
                </a:srgbClr>
              </a:solidFill>
              <a:ln w="12700">
                <a:solidFill>
                  <a:sysClr val="window" lastClr="FFFFFF"/>
                </a:solidFill>
              </a:ln>
            </c:spPr>
          </c:marker>
          <c:dLbls>
            <c:dLbl>
              <c:idx val="4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7F6B-44C8-9F1A-CC50F9FA6C27}"/>
                </c:ext>
                <c:ext xmlns:c15="http://schemas.microsoft.com/office/drawing/2012/chart" uri="{CE6537A1-D6FC-4f65-9D91-7224C49458BB}"/>
              </c:extLst>
            </c:dLbl>
            <c:dLbl>
              <c:idx val="5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7F6B-44C8-9F1A-CC50F9FA6C27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7F6B-44C8-9F1A-CC50F9FA6C27}"/>
                </c:ext>
                <c:ext xmlns:c15="http://schemas.microsoft.com/office/drawing/2012/chart" uri="{CE6537A1-D6FC-4f65-9D91-7224C49458BB}"/>
              </c:extLst>
            </c:dLbl>
            <c:dLbl>
              <c:idx val="7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7F6B-44C8-9F1A-CC50F9FA6C27}"/>
                </c:ext>
                <c:ext xmlns:c15="http://schemas.microsoft.com/office/drawing/2012/chart" uri="{CE6537A1-D6FC-4f65-9D91-7224C49458BB}"/>
              </c:extLst>
            </c:dLbl>
            <c:dLbl>
              <c:idx val="8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7F6B-44C8-9F1A-CC50F9FA6C27}"/>
                </c:ext>
                <c:ext xmlns:c15="http://schemas.microsoft.com/office/drawing/2012/chart" uri="{CE6537A1-D6FC-4f65-9D91-7224C49458BB}"/>
              </c:extLst>
            </c:dLbl>
            <c:dLbl>
              <c:idx val="9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7F6B-44C8-9F1A-CC50F9FA6C27}"/>
                </c:ext>
                <c:ext xmlns:c15="http://schemas.microsoft.com/office/drawing/2012/chart" uri="{CE6537A1-D6FC-4f65-9D91-7224C49458BB}"/>
              </c:extLst>
            </c:dLbl>
            <c:dLbl>
              <c:idx val="10"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7F6B-44C8-9F1A-CC50F9FA6C27}"/>
                </c:ext>
                <c:ext xmlns:c15="http://schemas.microsoft.com/office/drawing/2012/chart" uri="{CE6537A1-D6FC-4f65-9D91-7224C49458BB}"/>
              </c:extLst>
            </c:dLbl>
            <c:dLbl>
              <c:idx val="11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7-7F6B-44C8-9F1A-CC50F9FA6C27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rgbClr val="B5C7E7"/>
                    </a:solidFill>
                    <a:latin typeface="+mn-lt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Ш5!$B$7:$S$7</c:f>
              <c:numCache>
                <c:formatCode>mmm\-yy</c:formatCode>
                <c:ptCount val="18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</c:numCache>
            </c:numRef>
          </c:cat>
          <c:val>
            <c:numRef>
              <c:f>Ш5!$B$9:$S$9</c:f>
              <c:numCache>
                <c:formatCode>0</c:formatCode>
                <c:ptCount val="18"/>
                <c:pt idx="11">
                  <c:v>67</c:v>
                </c:pt>
                <c:pt idx="12">
                  <c:v>69</c:v>
                </c:pt>
                <c:pt idx="13">
                  <c:v>72</c:v>
                </c:pt>
                <c:pt idx="14">
                  <c:v>74</c:v>
                </c:pt>
                <c:pt idx="15">
                  <c:v>76</c:v>
                </c:pt>
                <c:pt idx="16">
                  <c:v>77</c:v>
                </c:pt>
                <c:pt idx="17">
                  <c:v>80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8-7F6B-44C8-9F1A-CC50F9FA6C27}"/>
            </c:ext>
          </c:extLst>
        </c:ser>
        <c:ser>
          <c:idx val="0"/>
          <c:order val="1"/>
          <c:tx>
            <c:strRef>
              <c:f>Ш5!$A$8</c:f>
              <c:strCache>
                <c:ptCount val="1"/>
                <c:pt idx="0">
                  <c:v>Факт</c:v>
                </c:pt>
              </c:strCache>
            </c:strRef>
          </c:tx>
          <c:spPr>
            <a:ln>
              <a:solidFill>
                <a:srgbClr val="4472C4">
                  <a:lumMod val="75000"/>
                </a:srgbClr>
              </a:solidFill>
            </a:ln>
          </c:spPr>
          <c:marker>
            <c:symbol val="circle"/>
            <c:size val="7"/>
            <c:spPr>
              <a:solidFill>
                <a:srgbClr val="4472C4">
                  <a:lumMod val="75000"/>
                </a:srgbClr>
              </a:solidFill>
              <a:ln w="12700">
                <a:solidFill>
                  <a:sysClr val="window" lastClr="FFFFFF"/>
                </a:solidFill>
              </a:ln>
            </c:spPr>
          </c:marker>
          <c:dLbls>
            <c:dLbl>
              <c:idx val="12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2-7F6B-44C8-9F1A-CC50F9FA6C27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accent1">
                        <a:lumMod val="75000"/>
                      </a:schemeClr>
                    </a:solidFill>
                    <a:latin typeface="+mn-lt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Ш5!$B$7:$S$7</c:f>
              <c:numCache>
                <c:formatCode>mmm\-yy</c:formatCode>
                <c:ptCount val="18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</c:numCache>
            </c:numRef>
          </c:cat>
          <c:val>
            <c:numRef>
              <c:f>Ш5!$B$8:$S$8</c:f>
              <c:numCache>
                <c:formatCode>0</c:formatCode>
                <c:ptCount val="18"/>
                <c:pt idx="0">
                  <c:v>27.500000000000004</c:v>
                </c:pt>
                <c:pt idx="1">
                  <c:v>30.250000000000007</c:v>
                </c:pt>
                <c:pt idx="2">
                  <c:v>34</c:v>
                </c:pt>
                <c:pt idx="3">
                  <c:v>38</c:v>
                </c:pt>
                <c:pt idx="4">
                  <c:v>41</c:v>
                </c:pt>
                <c:pt idx="5">
                  <c:v>44.289025000000031</c:v>
                </c:pt>
                <c:pt idx="6">
                  <c:v>48.717927500000037</c:v>
                </c:pt>
                <c:pt idx="7">
                  <c:v>53.589720250000049</c:v>
                </c:pt>
                <c:pt idx="8">
                  <c:v>58.948692275000056</c:v>
                </c:pt>
                <c:pt idx="9">
                  <c:v>62</c:v>
                </c:pt>
                <c:pt idx="10">
                  <c:v>64</c:v>
                </c:pt>
                <c:pt idx="11">
                  <c:v>67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1-7F6B-44C8-9F1A-CC50F9FA6C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4962928"/>
        <c:axId val="614958032"/>
      </c:lineChart>
      <c:dateAx>
        <c:axId val="614962928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>
                  <a:lumMod val="95000"/>
                </a:sysClr>
              </a:solidFill>
            </a:ln>
          </c:spPr>
        </c:majorGridlines>
        <c:numFmt formatCode="mmm\-yy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-270000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14958032"/>
        <c:crosses val="autoZero"/>
        <c:auto val="1"/>
        <c:lblOffset val="100"/>
        <c:baseTimeUnit val="months"/>
        <c:majorUnit val="1"/>
        <c:majorTimeUnit val="months"/>
      </c:dateAx>
      <c:valAx>
        <c:axId val="614958032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614962928"/>
        <c:crosses val="autoZero"/>
        <c:crossBetween val="between"/>
      </c:valAx>
    </c:plotArea>
    <c:legend>
      <c:legendPos val="t"/>
      <c:legendEntry>
        <c:idx val="0"/>
        <c:txPr>
          <a:bodyPr/>
          <a:lstStyle/>
          <a:p>
            <a:pPr>
              <a:defRPr sz="1000" b="0" cap="small" baseline="0">
                <a:solidFill>
                  <a:srgbClr val="B5C7E7"/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sz="1000" b="0" cap="small" baseline="0">
                <a:solidFill>
                  <a:schemeClr val="accent1">
                    <a:lumMod val="75000"/>
                  </a:schemeClr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64364726952872475"/>
          <c:y val="3.361742424242424E-2"/>
          <c:w val="0.32759084791386273"/>
          <c:h val="8.5619855046528276E-2"/>
        </c:manualLayout>
      </c:layout>
      <c:overlay val="0"/>
      <c:txPr>
        <a:bodyPr/>
        <a:lstStyle/>
        <a:p>
          <a:pPr>
            <a:defRPr sz="1000" b="0" cap="small" baseline="0"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Ш5!$A$4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8696128265779674E-2"/>
          <c:y val="0.23813138169641021"/>
          <c:w val="0.91863269783067159"/>
          <c:h val="0.47313178537341921"/>
        </c:manualLayout>
      </c:layout>
      <c:lineChart>
        <c:grouping val="standard"/>
        <c:varyColors val="0"/>
        <c:ser>
          <c:idx val="1"/>
          <c:order val="0"/>
          <c:tx>
            <c:strRef>
              <c:f>Ш5!$A$9</c:f>
              <c:strCache>
                <c:ptCount val="1"/>
                <c:pt idx="0">
                  <c:v>Прогноз</c:v>
                </c:pt>
              </c:strCache>
            </c:strRef>
          </c:tx>
          <c:spPr>
            <a:ln>
              <a:solidFill>
                <a:srgbClr val="386092"/>
              </a:solidFill>
              <a:prstDash val="sysDash"/>
            </a:ln>
          </c:spPr>
          <c:marker>
            <c:symbol val="none"/>
          </c:marker>
          <c:dLbls>
            <c:dLbl>
              <c:idx val="11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0E05-4B2D-A77F-AD49E1C76F72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0" i="1" u="none" strike="noStrike" kern="1200" baseline="0">
                    <a:solidFill>
                      <a:srgbClr val="386092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Ш5!$B$7:$S$7</c:f>
              <c:numCache>
                <c:formatCode>mmm\-yy</c:formatCode>
                <c:ptCount val="18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</c:numCache>
            </c:numRef>
          </c:cat>
          <c:val>
            <c:numRef>
              <c:f>Ш5!$B$9:$S$9</c:f>
              <c:numCache>
                <c:formatCode>0</c:formatCode>
                <c:ptCount val="18"/>
                <c:pt idx="11">
                  <c:v>67</c:v>
                </c:pt>
                <c:pt idx="12">
                  <c:v>69</c:v>
                </c:pt>
                <c:pt idx="13">
                  <c:v>72</c:v>
                </c:pt>
                <c:pt idx="14">
                  <c:v>74</c:v>
                </c:pt>
                <c:pt idx="15">
                  <c:v>76</c:v>
                </c:pt>
                <c:pt idx="16">
                  <c:v>77</c:v>
                </c:pt>
                <c:pt idx="17">
                  <c:v>80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9-A45F-446C-832B-8712E3033E76}"/>
            </c:ext>
          </c:extLst>
        </c:ser>
        <c:ser>
          <c:idx val="0"/>
          <c:order val="1"/>
          <c:tx>
            <c:strRef>
              <c:f>Ш5!$A$8</c:f>
              <c:strCache>
                <c:ptCount val="1"/>
                <c:pt idx="0">
                  <c:v>Факт</c:v>
                </c:pt>
              </c:strCache>
            </c:strRef>
          </c:tx>
          <c:spPr>
            <a:ln>
              <a:solidFill>
                <a:srgbClr val="2F5597"/>
              </a:solidFill>
            </a:ln>
          </c:spPr>
          <c:marker>
            <c:symbol val="circle"/>
            <c:size val="7"/>
            <c:spPr>
              <a:solidFill>
                <a:srgbClr val="4472C4">
                  <a:lumMod val="75000"/>
                </a:srgbClr>
              </a:solidFill>
              <a:ln w="12700">
                <a:solidFill>
                  <a:sysClr val="window" lastClr="FFFFFF"/>
                </a:solidFill>
              </a:ln>
            </c:spPr>
          </c:marker>
          <c:dPt>
            <c:idx val="12"/>
            <c:marker>
              <c:symbol val="none"/>
            </c:marker>
            <c:bubble3D val="0"/>
            <c:spPr>
              <a:ln>
                <a:solidFill>
                  <a:srgbClr val="2F5597"/>
                </a:solidFill>
                <a:prstDash val="sysDash"/>
              </a:ln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B-A45F-446C-832B-8712E3033E76}"/>
              </c:ext>
            </c:extLst>
          </c:dPt>
          <c:dLbls>
            <c:dLbl>
              <c:idx val="12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B-A45F-446C-832B-8712E3033E76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rgbClr val="386092"/>
                    </a:solidFill>
                    <a:latin typeface="+mn-lt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Ш5!$B$7:$S$7</c:f>
              <c:numCache>
                <c:formatCode>mmm\-yy</c:formatCode>
                <c:ptCount val="18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</c:numCache>
            </c:numRef>
          </c:cat>
          <c:val>
            <c:numRef>
              <c:f>Ш5!$B$8:$S$8</c:f>
              <c:numCache>
                <c:formatCode>0</c:formatCode>
                <c:ptCount val="18"/>
                <c:pt idx="0">
                  <c:v>27.500000000000004</c:v>
                </c:pt>
                <c:pt idx="1">
                  <c:v>30.250000000000007</c:v>
                </c:pt>
                <c:pt idx="2">
                  <c:v>34</c:v>
                </c:pt>
                <c:pt idx="3">
                  <c:v>38</c:v>
                </c:pt>
                <c:pt idx="4">
                  <c:v>41</c:v>
                </c:pt>
                <c:pt idx="5">
                  <c:v>44.289025000000031</c:v>
                </c:pt>
                <c:pt idx="6">
                  <c:v>48.717927500000037</c:v>
                </c:pt>
                <c:pt idx="7">
                  <c:v>53.589720250000049</c:v>
                </c:pt>
                <c:pt idx="8">
                  <c:v>58.948692275000056</c:v>
                </c:pt>
                <c:pt idx="9">
                  <c:v>62</c:v>
                </c:pt>
                <c:pt idx="10">
                  <c:v>64</c:v>
                </c:pt>
                <c:pt idx="11">
                  <c:v>67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A-A45F-446C-832B-8712E3033E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14970000"/>
        <c:axId val="614966192"/>
      </c:lineChart>
      <c:dateAx>
        <c:axId val="614970000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>
                  <a:lumMod val="95000"/>
                </a:sysClr>
              </a:solidFill>
            </a:ln>
          </c:spPr>
        </c:majorGridlines>
        <c:numFmt formatCode="mmm\-yy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-270000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14966192"/>
        <c:crosses val="autoZero"/>
        <c:auto val="1"/>
        <c:lblOffset val="100"/>
        <c:baseTimeUnit val="months"/>
        <c:majorUnit val="1"/>
        <c:majorTimeUnit val="months"/>
      </c:dateAx>
      <c:valAx>
        <c:axId val="614966192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614970000"/>
        <c:crosses val="autoZero"/>
        <c:crossBetween val="between"/>
      </c:valAx>
    </c:plotArea>
    <c:legend>
      <c:legendPos val="t"/>
      <c:legendEntry>
        <c:idx val="0"/>
        <c:txPr>
          <a:bodyPr/>
          <a:lstStyle/>
          <a:p>
            <a:pPr>
              <a:defRPr sz="1000" b="0" cap="small" baseline="0">
                <a:solidFill>
                  <a:srgbClr val="386092"/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sz="1000" b="1" cap="small" baseline="0">
                <a:solidFill>
                  <a:srgbClr val="386092"/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64364726952872475"/>
          <c:y val="3.361742424242424E-2"/>
          <c:w val="0.32759084791386273"/>
          <c:h val="8.5619855046528276E-2"/>
        </c:manualLayout>
      </c:layout>
      <c:overlay val="0"/>
      <c:txPr>
        <a:bodyPr/>
        <a:lstStyle/>
        <a:p>
          <a:pPr>
            <a:defRPr sz="1000" b="0" cap="small" baseline="0">
              <a:solidFill>
                <a:srgbClr val="386092"/>
              </a:solidFill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Ш5!$A$4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8696142120862082E-2"/>
          <c:y val="0.23813156167979002"/>
          <c:w val="0.91863269783067159"/>
          <c:h val="0.47313178537341921"/>
        </c:manualLayout>
      </c:layout>
      <c:barChart>
        <c:barDir val="col"/>
        <c:grouping val="clustered"/>
        <c:varyColors val="0"/>
        <c:ser>
          <c:idx val="1"/>
          <c:order val="0"/>
          <c:tx>
            <c:strRef>
              <c:f>Ш5!$A$9</c:f>
              <c:strCache>
                <c:ptCount val="1"/>
                <c:pt idx="0">
                  <c:v>Прогноз</c:v>
                </c:pt>
              </c:strCache>
            </c:strRef>
          </c:tx>
          <c:spPr>
            <a:solidFill>
              <a:srgbClr val="B5C7E7"/>
            </a:solidFill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rgbClr val="B5C7E7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Ш5!$B$7:$S$7</c:f>
              <c:numCache>
                <c:formatCode>mmm\-yy</c:formatCode>
                <c:ptCount val="18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</c:numCache>
            </c:numRef>
          </c:cat>
          <c:val>
            <c:numRef>
              <c:f>Ш5!$B$9:$S$9</c:f>
              <c:numCache>
                <c:formatCode>0</c:formatCode>
                <c:ptCount val="18"/>
                <c:pt idx="11">
                  <c:v>67</c:v>
                </c:pt>
                <c:pt idx="12">
                  <c:v>69</c:v>
                </c:pt>
                <c:pt idx="13">
                  <c:v>72</c:v>
                </c:pt>
                <c:pt idx="14">
                  <c:v>74</c:v>
                </c:pt>
                <c:pt idx="15">
                  <c:v>76</c:v>
                </c:pt>
                <c:pt idx="16">
                  <c:v>77</c:v>
                </c:pt>
                <c:pt idx="17">
                  <c:v>80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9-2EC2-4687-A0E5-FB1473E80509}"/>
            </c:ext>
          </c:extLst>
        </c:ser>
        <c:ser>
          <c:idx val="0"/>
          <c:order val="1"/>
          <c:tx>
            <c:strRef>
              <c:f>Ш5!$A$8</c:f>
              <c:strCache>
                <c:ptCount val="1"/>
                <c:pt idx="0">
                  <c:v>Факт</c:v>
                </c:pt>
              </c:strCache>
            </c:strRef>
          </c:tx>
          <c:spPr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accent1">
                        <a:lumMod val="75000"/>
                      </a:schemeClr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Ш5!$B$7:$S$7</c:f>
              <c:numCache>
                <c:formatCode>mmm\-yy</c:formatCode>
                <c:ptCount val="18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</c:numCache>
            </c:numRef>
          </c:cat>
          <c:val>
            <c:numRef>
              <c:f>Ш5!$B$8:$S$8</c:f>
              <c:numCache>
                <c:formatCode>0</c:formatCode>
                <c:ptCount val="18"/>
                <c:pt idx="0">
                  <c:v>27.500000000000004</c:v>
                </c:pt>
                <c:pt idx="1">
                  <c:v>30.250000000000007</c:v>
                </c:pt>
                <c:pt idx="2">
                  <c:v>34</c:v>
                </c:pt>
                <c:pt idx="3">
                  <c:v>38</c:v>
                </c:pt>
                <c:pt idx="4">
                  <c:v>41</c:v>
                </c:pt>
                <c:pt idx="5">
                  <c:v>44.289025000000031</c:v>
                </c:pt>
                <c:pt idx="6">
                  <c:v>48.717927500000037</c:v>
                </c:pt>
                <c:pt idx="7">
                  <c:v>53.589720250000049</c:v>
                </c:pt>
                <c:pt idx="8">
                  <c:v>58.948692275000056</c:v>
                </c:pt>
                <c:pt idx="9">
                  <c:v>62</c:v>
                </c:pt>
                <c:pt idx="10">
                  <c:v>64</c:v>
                </c:pt>
                <c:pt idx="11">
                  <c:v>67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A-2EC2-4687-A0E5-FB1473E805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14966736"/>
        <c:axId val="614959120"/>
      </c:barChart>
      <c:dateAx>
        <c:axId val="614966736"/>
        <c:scaling>
          <c:orientation val="minMax"/>
        </c:scaling>
        <c:delete val="0"/>
        <c:axPos val="b"/>
        <c:numFmt formatCode="mmm\-yy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-270000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14959120"/>
        <c:crosses val="autoZero"/>
        <c:auto val="1"/>
        <c:lblOffset val="100"/>
        <c:baseTimeUnit val="months"/>
        <c:majorUnit val="1"/>
        <c:majorTimeUnit val="months"/>
      </c:dateAx>
      <c:valAx>
        <c:axId val="614959120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614966736"/>
        <c:crosses val="autoZero"/>
        <c:crossBetween val="between"/>
      </c:valAx>
    </c:plotArea>
    <c:legend>
      <c:legendPos val="t"/>
      <c:legendEntry>
        <c:idx val="0"/>
        <c:txPr>
          <a:bodyPr/>
          <a:lstStyle/>
          <a:p>
            <a:pPr>
              <a:defRPr sz="1000" b="0" cap="small" baseline="0">
                <a:solidFill>
                  <a:srgbClr val="B5C7E7"/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sz="1000" b="0" cap="small" baseline="0">
                <a:solidFill>
                  <a:schemeClr val="accent1">
                    <a:lumMod val="75000"/>
                  </a:schemeClr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7501745460202135"/>
          <c:y val="3.361746043880437E-2"/>
          <c:w val="0.21257554891635055"/>
          <c:h val="9.753459215656296E-2"/>
        </c:manualLayout>
      </c:layout>
      <c:overlay val="0"/>
      <c:txPr>
        <a:bodyPr/>
        <a:lstStyle/>
        <a:p>
          <a:pPr>
            <a:defRPr sz="1000" b="0" cap="small" baseline="0"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Ш5!$A$4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8696142120862082E-2"/>
          <c:y val="0.23813156167979002"/>
          <c:w val="0.91863269783067159"/>
          <c:h val="0.4731317853734192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Ш5!$A$8</c:f>
              <c:strCache>
                <c:ptCount val="1"/>
                <c:pt idx="0">
                  <c:v>Факт</c:v>
                </c:pt>
              </c:strCache>
            </c:strRef>
          </c:tx>
          <c:spPr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000" b="0">
                    <a:solidFill>
                      <a:schemeClr val="accent1">
                        <a:lumMod val="75000"/>
                      </a:schemeClr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Ш5!$B$7:$S$7</c:f>
              <c:numCache>
                <c:formatCode>mmm\-yy</c:formatCode>
                <c:ptCount val="18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</c:numCache>
            </c:numRef>
          </c:cat>
          <c:val>
            <c:numRef>
              <c:f>Ш5!$B$8:$S$8</c:f>
              <c:numCache>
                <c:formatCode>0</c:formatCode>
                <c:ptCount val="18"/>
                <c:pt idx="0">
                  <c:v>27.500000000000004</c:v>
                </c:pt>
                <c:pt idx="1">
                  <c:v>30.250000000000007</c:v>
                </c:pt>
                <c:pt idx="2">
                  <c:v>34</c:v>
                </c:pt>
                <c:pt idx="3">
                  <c:v>38</c:v>
                </c:pt>
                <c:pt idx="4">
                  <c:v>41</c:v>
                </c:pt>
                <c:pt idx="5">
                  <c:v>44.289025000000031</c:v>
                </c:pt>
                <c:pt idx="6">
                  <c:v>48.717927500000037</c:v>
                </c:pt>
                <c:pt idx="7">
                  <c:v>53.589720250000049</c:v>
                </c:pt>
                <c:pt idx="8">
                  <c:v>58.948692275000056</c:v>
                </c:pt>
                <c:pt idx="9">
                  <c:v>62</c:v>
                </c:pt>
                <c:pt idx="10">
                  <c:v>64</c:v>
                </c:pt>
                <c:pt idx="11">
                  <c:v>67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091D-40E3-8FD2-BCA741357835}"/>
            </c:ext>
          </c:extLst>
        </c:ser>
        <c:ser>
          <c:idx val="1"/>
          <c:order val="1"/>
          <c:tx>
            <c:strRef>
              <c:f>Ш5!$A$9</c:f>
              <c:strCache>
                <c:ptCount val="1"/>
                <c:pt idx="0">
                  <c:v>Прогноз</c:v>
                </c:pt>
              </c:strCache>
            </c:strRef>
          </c:tx>
          <c:spPr>
            <a:noFill/>
            <a:ln>
              <a:solidFill>
                <a:srgbClr val="4472C4"/>
              </a:solidFill>
              <a:prstDash val="sysDash"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000" b="0">
                    <a:solidFill>
                      <a:schemeClr val="accent1">
                        <a:lumMod val="75000"/>
                      </a:schemeClr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Ш5!$B$7:$S$7</c:f>
              <c:numCache>
                <c:formatCode>mmm\-yy</c:formatCode>
                <c:ptCount val="18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</c:numCache>
            </c:numRef>
          </c:cat>
          <c:val>
            <c:numRef>
              <c:f>Ш5!$B$9:$S$9</c:f>
              <c:numCache>
                <c:formatCode>0</c:formatCode>
                <c:ptCount val="18"/>
                <c:pt idx="11">
                  <c:v>67</c:v>
                </c:pt>
                <c:pt idx="12">
                  <c:v>69</c:v>
                </c:pt>
                <c:pt idx="13">
                  <c:v>72</c:v>
                </c:pt>
                <c:pt idx="14">
                  <c:v>74</c:v>
                </c:pt>
                <c:pt idx="15">
                  <c:v>76</c:v>
                </c:pt>
                <c:pt idx="16">
                  <c:v>77</c:v>
                </c:pt>
                <c:pt idx="17">
                  <c:v>80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091D-40E3-8FD2-BCA7413578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14960752"/>
        <c:axId val="614971088"/>
      </c:barChart>
      <c:dateAx>
        <c:axId val="614960752"/>
        <c:scaling>
          <c:orientation val="minMax"/>
        </c:scaling>
        <c:delete val="0"/>
        <c:axPos val="b"/>
        <c:numFmt formatCode="mmm\-yy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-2700000" vert="horz"/>
          <a:lstStyle/>
          <a:p>
            <a:pPr>
              <a:defRPr sz="700" cap="all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14971088"/>
        <c:crosses val="autoZero"/>
        <c:auto val="1"/>
        <c:lblOffset val="100"/>
        <c:baseTimeUnit val="months"/>
        <c:majorUnit val="1"/>
        <c:majorTimeUnit val="months"/>
      </c:dateAx>
      <c:valAx>
        <c:axId val="614971088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614960752"/>
        <c:crosses val="autoZero"/>
        <c:crossBetween val="between"/>
      </c:valAx>
    </c:plotArea>
    <c:legend>
      <c:legendPos val="t"/>
      <c:legendEntry>
        <c:idx val="0"/>
        <c:txPr>
          <a:bodyPr/>
          <a:lstStyle/>
          <a:p>
            <a:pPr>
              <a:defRPr sz="1000" b="0" cap="small" baseline="0">
                <a:solidFill>
                  <a:schemeClr val="accent1">
                    <a:lumMod val="75000"/>
                  </a:schemeClr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sz="1000" b="0" cap="small" baseline="0">
                <a:solidFill>
                  <a:schemeClr val="accent1">
                    <a:lumMod val="75000"/>
                  </a:schemeClr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7501745460202135"/>
          <c:y val="3.361746043880437E-2"/>
          <c:w val="0.21257554891635055"/>
          <c:h val="9.753459215656296E-2"/>
        </c:manualLayout>
      </c:layout>
      <c:overlay val="0"/>
      <c:txPr>
        <a:bodyPr/>
        <a:lstStyle/>
        <a:p>
          <a:pPr>
            <a:defRPr sz="1000" b="0" cap="small" baseline="0">
              <a:solidFill>
                <a:schemeClr val="accent1">
                  <a:lumMod val="75000"/>
                </a:schemeClr>
              </a:solidFill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Ш6!$A$4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600" cap="small" baseline="0"/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15901104343407707"/>
          <c:w val="0.69321416749420717"/>
          <c:h val="0.6605486342031297"/>
        </c:manualLayout>
      </c:layout>
      <c:lineChart>
        <c:grouping val="standard"/>
        <c:varyColors val="0"/>
        <c:ser>
          <c:idx val="0"/>
          <c:order val="0"/>
          <c:tx>
            <c:strRef>
              <c:f>Ш6!$A$7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25400">
              <a:solidFill>
                <a:srgbClr val="ED7D31">
                  <a:lumMod val="75000"/>
                </a:srgbClr>
              </a:solidFill>
            </a:ln>
          </c:spPr>
          <c:marker>
            <c:symbol val="circle"/>
            <c:size val="7"/>
            <c:spPr>
              <a:solidFill>
                <a:srgbClr val="ED7D31">
                  <a:lumMod val="75000"/>
                </a:srgbClr>
              </a:solidFill>
              <a:ln w="19050">
                <a:solidFill>
                  <a:schemeClr val="bg1"/>
                </a:solidFill>
              </a:ln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56C9-4FC1-A9FA-E38A8731E261}"/>
                </c:ext>
                <c:ext xmlns:c15="http://schemas.microsoft.com/office/drawing/2012/chart" uri="{CE6537A1-D6FC-4f65-9D91-7224C49458BB}"/>
              </c:extLst>
            </c:dLbl>
            <c:dLbl>
              <c:idx val="14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56C9-4FC1-A9FA-E38A8731E261}"/>
                </c:ext>
                <c:ext xmlns:c15="http://schemas.microsoft.com/office/drawing/2012/chart" uri="{CE6537A1-D6FC-4f65-9D91-7224C49458BB}"/>
              </c:extLst>
            </c:dLbl>
            <c:dLbl>
              <c:idx val="15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56C9-4FC1-A9FA-E38A8731E261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BFA1-4167-9FE6-707C6D771E5D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>
                    <a:solidFill>
                      <a:schemeClr val="accent2">
                        <a:lumMod val="75000"/>
                      </a:schemeClr>
                    </a:solidFill>
                  </a:defRPr>
                </a:pPr>
                <a:endParaRPr lang="ru-RU"/>
              </a:p>
            </c:tx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Ш6!$B$7:$T$7</c:f>
              <c:numCache>
                <c:formatCode>0</c:formatCode>
                <c:ptCount val="19"/>
                <c:pt idx="0">
                  <c:v>50</c:v>
                </c:pt>
                <c:pt idx="1">
                  <c:v>51</c:v>
                </c:pt>
                <c:pt idx="2">
                  <c:v>52</c:v>
                </c:pt>
                <c:pt idx="3">
                  <c:v>53</c:v>
                </c:pt>
                <c:pt idx="4">
                  <c:v>54</c:v>
                </c:pt>
                <c:pt idx="5">
                  <c:v>55</c:v>
                </c:pt>
                <c:pt idx="6">
                  <c:v>56</c:v>
                </c:pt>
                <c:pt idx="7">
                  <c:v>57</c:v>
                </c:pt>
                <c:pt idx="8">
                  <c:v>58</c:v>
                </c:pt>
                <c:pt idx="9">
                  <c:v>59</c:v>
                </c:pt>
                <c:pt idx="10">
                  <c:v>60</c:v>
                </c:pt>
                <c:pt idx="11">
                  <c:v>61</c:v>
                </c:pt>
                <c:pt idx="12">
                  <c:v>62</c:v>
                </c:pt>
                <c:pt idx="13">
                  <c:v>63</c:v>
                </c:pt>
                <c:pt idx="14">
                  <c:v>64</c:v>
                </c:pt>
                <c:pt idx="15">
                  <c:v>65</c:v>
                </c:pt>
                <c:pt idx="16">
                  <c:v>66</c:v>
                </c:pt>
                <c:pt idx="17">
                  <c:v>67</c:v>
                </c:pt>
                <c:pt idx="18">
                  <c:v>68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56C9-4FC1-A9FA-E38A8731E261}"/>
            </c:ext>
          </c:extLst>
        </c:ser>
        <c:ser>
          <c:idx val="1"/>
          <c:order val="1"/>
          <c:tx>
            <c:strRef>
              <c:f>Ш6!$A$8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ln w="25400">
              <a:solidFill>
                <a:srgbClr val="70AD47"/>
              </a:solidFill>
            </a:ln>
          </c:spPr>
          <c:marker>
            <c:symbol val="circle"/>
            <c:size val="7"/>
            <c:spPr>
              <a:solidFill>
                <a:srgbClr val="70AD47"/>
              </a:solidFill>
              <a:ln w="19050">
                <a:solidFill>
                  <a:schemeClr val="bg1"/>
                </a:solidFill>
              </a:ln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A-56C9-4FC1-A9FA-E38A8731E261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BFA1-4167-9FE6-707C6D771E5D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>
                    <a:solidFill>
                      <a:srgbClr val="92D050"/>
                    </a:solidFill>
                  </a:defRPr>
                </a:pPr>
                <a:endParaRPr lang="ru-RU"/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Ш6!$B$8:$T$8</c:f>
              <c:numCache>
                <c:formatCode>0</c:formatCode>
                <c:ptCount val="19"/>
                <c:pt idx="0">
                  <c:v>40</c:v>
                </c:pt>
                <c:pt idx="1">
                  <c:v>41</c:v>
                </c:pt>
                <c:pt idx="2">
                  <c:v>42</c:v>
                </c:pt>
                <c:pt idx="3">
                  <c:v>43</c:v>
                </c:pt>
                <c:pt idx="4">
                  <c:v>44</c:v>
                </c:pt>
                <c:pt idx="5">
                  <c:v>45</c:v>
                </c:pt>
                <c:pt idx="6">
                  <c:v>46</c:v>
                </c:pt>
                <c:pt idx="7">
                  <c:v>47</c:v>
                </c:pt>
                <c:pt idx="8">
                  <c:v>48</c:v>
                </c:pt>
                <c:pt idx="9">
                  <c:v>49</c:v>
                </c:pt>
                <c:pt idx="10">
                  <c:v>50</c:v>
                </c:pt>
                <c:pt idx="11">
                  <c:v>51</c:v>
                </c:pt>
                <c:pt idx="12">
                  <c:v>52</c:v>
                </c:pt>
                <c:pt idx="13">
                  <c:v>53</c:v>
                </c:pt>
                <c:pt idx="14">
                  <c:v>54</c:v>
                </c:pt>
                <c:pt idx="15">
                  <c:v>55</c:v>
                </c:pt>
                <c:pt idx="16">
                  <c:v>56</c:v>
                </c:pt>
                <c:pt idx="17">
                  <c:v>57</c:v>
                </c:pt>
                <c:pt idx="18">
                  <c:v>58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E-56C9-4FC1-A9FA-E38A8731E261}"/>
            </c:ext>
          </c:extLst>
        </c:ser>
        <c:ser>
          <c:idx val="2"/>
          <c:order val="2"/>
          <c:tx>
            <c:strRef>
              <c:f>Ш6!$A$9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ln w="25400">
              <a:solidFill>
                <a:srgbClr val="4472C4"/>
              </a:solidFill>
            </a:ln>
          </c:spPr>
          <c:marker>
            <c:symbol val="circle"/>
            <c:size val="7"/>
            <c:spPr>
              <a:solidFill>
                <a:srgbClr val="4472C4"/>
              </a:solidFill>
              <a:ln w="15875">
                <a:solidFill>
                  <a:schemeClr val="bg1"/>
                </a:solidFill>
              </a:ln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56C9-4FC1-A9FA-E38A8731E261}"/>
                </c:ext>
                <c:ext xmlns:c15="http://schemas.microsoft.com/office/drawing/2012/chart" uri="{CE6537A1-D6FC-4f65-9D91-7224C49458BB}"/>
              </c:extLst>
            </c:dLbl>
            <c:dLbl>
              <c:idx val="14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56C9-4FC1-A9FA-E38A8731E261}"/>
                </c:ext>
                <c:ext xmlns:c15="http://schemas.microsoft.com/office/drawing/2012/chart" uri="{CE6537A1-D6FC-4f65-9D91-7224C49458BB}"/>
              </c:extLst>
            </c:dLbl>
            <c:dLbl>
              <c:idx val="15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7-56C9-4FC1-A9FA-E38A8731E261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BFA1-4167-9FE6-707C6D771E5D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>
                    <a:solidFill>
                      <a:srgbClr val="2F5597"/>
                    </a:solidFill>
                  </a:defRPr>
                </a:pPr>
                <a:endParaRPr lang="ru-RU"/>
              </a:p>
            </c:tx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Ш6!$B$9:$T$9</c:f>
              <c:numCache>
                <c:formatCode>0</c:formatCode>
                <c:ptCount val="19"/>
                <c:pt idx="0">
                  <c:v>30</c:v>
                </c:pt>
                <c:pt idx="1">
                  <c:v>31</c:v>
                </c:pt>
                <c:pt idx="2">
                  <c:v>32</c:v>
                </c:pt>
                <c:pt idx="3">
                  <c:v>33</c:v>
                </c:pt>
                <c:pt idx="4">
                  <c:v>34</c:v>
                </c:pt>
                <c:pt idx="5">
                  <c:v>35</c:v>
                </c:pt>
                <c:pt idx="6">
                  <c:v>36</c:v>
                </c:pt>
                <c:pt idx="7">
                  <c:v>37</c:v>
                </c:pt>
                <c:pt idx="8">
                  <c:v>38</c:v>
                </c:pt>
                <c:pt idx="9">
                  <c:v>39</c:v>
                </c:pt>
                <c:pt idx="10">
                  <c:v>40</c:v>
                </c:pt>
                <c:pt idx="11">
                  <c:v>41</c:v>
                </c:pt>
                <c:pt idx="12">
                  <c:v>42</c:v>
                </c:pt>
                <c:pt idx="13">
                  <c:v>43</c:v>
                </c:pt>
                <c:pt idx="14">
                  <c:v>44</c:v>
                </c:pt>
                <c:pt idx="15">
                  <c:v>45</c:v>
                </c:pt>
                <c:pt idx="16">
                  <c:v>46</c:v>
                </c:pt>
                <c:pt idx="17">
                  <c:v>47</c:v>
                </c:pt>
                <c:pt idx="18">
                  <c:v>48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9-56C9-4FC1-A9FA-E38A8731E261}"/>
            </c:ext>
          </c:extLst>
        </c:ser>
        <c:ser>
          <c:idx val="3"/>
          <c:order val="3"/>
          <c:tx>
            <c:strRef>
              <c:f>Ш6!$A$10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ln w="25400">
              <a:solidFill>
                <a:srgbClr val="FFC000"/>
              </a:solidFill>
            </a:ln>
          </c:spPr>
          <c:marker>
            <c:symbol val="circle"/>
            <c:size val="7"/>
            <c:spPr>
              <a:solidFill>
                <a:srgbClr val="FFC000"/>
              </a:solidFill>
              <a:ln w="15875">
                <a:solidFill>
                  <a:sysClr val="window" lastClr="FFFFFF"/>
                </a:solidFill>
              </a:ln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F-56C9-4FC1-A9FA-E38A8731E261}"/>
                </c:ext>
                <c:ext xmlns:c15="http://schemas.microsoft.com/office/drawing/2012/chart" uri="{CE6537A1-D6FC-4f65-9D91-7224C49458BB}"/>
              </c:extLst>
            </c:dLbl>
            <c:dLbl>
              <c:idx val="14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0-56C9-4FC1-A9FA-E38A8731E261}"/>
                </c:ext>
                <c:ext xmlns:c15="http://schemas.microsoft.com/office/drawing/2012/chart" uri="{CE6537A1-D6FC-4f65-9D91-7224C49458BB}"/>
              </c:extLst>
            </c:dLbl>
            <c:dLbl>
              <c:idx val="15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1-56C9-4FC1-A9FA-E38A8731E261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BFA1-4167-9FE6-707C6D771E5D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>
                    <a:solidFill>
                      <a:srgbClr val="FFC000"/>
                    </a:solidFill>
                  </a:defRPr>
                </a:pPr>
                <a:endParaRPr lang="ru-RU"/>
              </a:p>
            </c:tx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Ш6!$B$10:$T$10</c:f>
              <c:numCache>
                <c:formatCode>0</c:formatCode>
                <c:ptCount val="19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3-56C9-4FC1-A9FA-E38A8731E261}"/>
            </c:ext>
          </c:extLst>
        </c:ser>
        <c:ser>
          <c:idx val="4"/>
          <c:order val="4"/>
          <c:tx>
            <c:strRef>
              <c:f>Ш6!$A$11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ln w="25400">
              <a:solidFill>
                <a:srgbClr val="680000"/>
              </a:solidFill>
            </a:ln>
          </c:spPr>
          <c:marker>
            <c:symbol val="circle"/>
            <c:size val="7"/>
            <c:spPr>
              <a:solidFill>
                <a:srgbClr val="680000"/>
              </a:solidFill>
              <a:ln w="15875">
                <a:solidFill>
                  <a:sysClr val="window" lastClr="FFFFFF"/>
                </a:solidFill>
              </a:ln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4-56C9-4FC1-A9FA-E38A8731E261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BFA1-4167-9FE6-707C6D771E5D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>
                    <a:solidFill>
                      <a:srgbClr val="C00000"/>
                    </a:solidFill>
                  </a:defRPr>
                </a:pPr>
                <a:endParaRPr lang="ru-RU"/>
              </a:p>
            </c:tx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Ш6!$B$11:$T$11</c:f>
              <c:numCache>
                <c:formatCode>0</c:formatCode>
                <c:ptCount val="19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6-56C9-4FC1-A9FA-E38A8731E2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4969456"/>
        <c:axId val="614964560"/>
      </c:lineChart>
      <c:catAx>
        <c:axId val="614969456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>
                  <a:lumMod val="95000"/>
                </a:sysClr>
              </a:solidFill>
            </a:ln>
          </c:spPr>
        </c:majorGridlines>
        <c:numFmt formatCode="General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/>
            </a:pPr>
            <a:endParaRPr lang="ru-RU"/>
          </a:p>
        </c:txPr>
        <c:crossAx val="614964560"/>
        <c:crosses val="autoZero"/>
        <c:auto val="1"/>
        <c:lblAlgn val="ctr"/>
        <c:lblOffset val="100"/>
        <c:tickMarkSkip val="1"/>
        <c:noMultiLvlLbl val="1"/>
      </c:catAx>
      <c:valAx>
        <c:axId val="614964560"/>
        <c:scaling>
          <c:orientation val="minMax"/>
          <c:min val="0"/>
        </c:scaling>
        <c:delete val="1"/>
        <c:axPos val="l"/>
        <c:numFmt formatCode="#,##0" sourceLinked="0"/>
        <c:majorTickMark val="out"/>
        <c:minorTickMark val="none"/>
        <c:tickLblPos val="nextTo"/>
        <c:crossAx val="614969456"/>
        <c:crosses val="autoZero"/>
        <c:crossBetween val="midCat"/>
      </c:valAx>
    </c:plotArea>
    <c:legend>
      <c:legendPos val="t"/>
      <c:legendEntry>
        <c:idx val="0"/>
        <c:txPr>
          <a:bodyPr/>
          <a:lstStyle/>
          <a:p>
            <a:pPr>
              <a:defRPr>
                <a:solidFill>
                  <a:schemeClr val="accent2">
                    <a:lumMod val="75000"/>
                  </a:schemeClr>
                </a:solidFill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>
                <a:solidFill>
                  <a:srgbClr val="70AD47"/>
                </a:solidFill>
              </a:defRPr>
            </a:pPr>
            <a:endParaRPr lang="ru-RU"/>
          </a:p>
        </c:txPr>
      </c:legendEntry>
      <c:legendEntry>
        <c:idx val="2"/>
        <c:txPr>
          <a:bodyPr/>
          <a:lstStyle/>
          <a:p>
            <a:pPr>
              <a:defRPr>
                <a:solidFill>
                  <a:srgbClr val="2F5597"/>
                </a:solidFill>
              </a:defRPr>
            </a:pPr>
            <a:endParaRPr lang="ru-RU"/>
          </a:p>
        </c:txPr>
      </c:legendEntry>
      <c:legendEntry>
        <c:idx val="3"/>
        <c:txPr>
          <a:bodyPr/>
          <a:lstStyle/>
          <a:p>
            <a:pPr>
              <a:defRPr>
                <a:solidFill>
                  <a:srgbClr val="FFC000"/>
                </a:solidFill>
              </a:defRPr>
            </a:pPr>
            <a:endParaRPr lang="ru-RU"/>
          </a:p>
        </c:txPr>
      </c:legendEntry>
      <c:legendEntry>
        <c:idx val="4"/>
        <c:txPr>
          <a:bodyPr/>
          <a:lstStyle/>
          <a:p>
            <a:pPr>
              <a:defRPr>
                <a:solidFill>
                  <a:srgbClr val="680000"/>
                </a:solidFill>
              </a:defRPr>
            </a:pPr>
            <a:endParaRPr lang="ru-RU"/>
          </a:p>
        </c:txPr>
      </c:legendEntry>
      <c:layout>
        <c:manualLayout>
          <c:xMode val="edge"/>
          <c:yMode val="edge"/>
          <c:x val="0.80027636251350931"/>
          <c:y val="0.19059125445517489"/>
          <c:w val="0.18955664746647283"/>
          <c:h val="0.66884761245087032"/>
        </c:manualLayout>
      </c:layout>
      <c:overlay val="0"/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+mj-lt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5052138752926E-2"/>
          <c:y val="4.471544715447149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2.3824994585228503E-2"/>
          <c:y val="0.2163729533808274"/>
          <c:w val="0.95235001082954296"/>
          <c:h val="0.5903560796149965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Ш1!$A$14</c:f>
              <c:strCache>
                <c:ptCount val="1"/>
                <c:pt idx="0">
                  <c:v>Категория 1</c:v>
                </c:pt>
              </c:strCache>
            </c:strRef>
          </c:tx>
          <c:invertIfNegative val="0"/>
          <c:dLbls>
            <c:numFmt formatCode="#\ ##0;\-#\ ##0;&quot;&quot;" sourceLinked="0"/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Ш1!$B$6:$U$6</c:f>
              <c:numCache>
                <c:formatCode>0</c:formatCode>
                <c:ptCount val="20"/>
                <c:pt idx="0">
                  <c:v>2003</c:v>
                </c:pt>
                <c:pt idx="1">
                  <c:v>2004</c:v>
                </c:pt>
                <c:pt idx="2">
                  <c:v>2005</c:v>
                </c:pt>
                <c:pt idx="3">
                  <c:v>2006</c:v>
                </c:pt>
                <c:pt idx="4">
                  <c:v>2007</c:v>
                </c:pt>
                <c:pt idx="5">
                  <c:v>2008</c:v>
                </c:pt>
                <c:pt idx="6">
                  <c:v>2009</c:v>
                </c:pt>
                <c:pt idx="7">
                  <c:v>2010</c:v>
                </c:pt>
                <c:pt idx="8">
                  <c:v>2011</c:v>
                </c:pt>
                <c:pt idx="9">
                  <c:v>2012</c:v>
                </c:pt>
                <c:pt idx="10">
                  <c:v>2013</c:v>
                </c:pt>
                <c:pt idx="11">
                  <c:v>2014</c:v>
                </c:pt>
                <c:pt idx="12">
                  <c:v>2015</c:v>
                </c:pt>
                <c:pt idx="13">
                  <c:v>2016</c:v>
                </c:pt>
                <c:pt idx="14">
                  <c:v>2017</c:v>
                </c:pt>
                <c:pt idx="15">
                  <c:v>2018</c:v>
                </c:pt>
                <c:pt idx="16">
                  <c:v>2019</c:v>
                </c:pt>
                <c:pt idx="17">
                  <c:v>2020</c:v>
                </c:pt>
                <c:pt idx="18">
                  <c:v>2021</c:v>
                </c:pt>
                <c:pt idx="19">
                  <c:v>2022</c:v>
                </c:pt>
              </c:numCache>
            </c:numRef>
          </c:cat>
          <c:val>
            <c:numRef>
              <c:f>Ш1!$B$14:$U$14</c:f>
              <c:numCache>
                <c:formatCode>0</c:formatCode>
                <c:ptCount val="20"/>
                <c:pt idx="0">
                  <c:v>0</c:v>
                </c:pt>
                <c:pt idx="1">
                  <c:v>50</c:v>
                </c:pt>
                <c:pt idx="2">
                  <c:v>52</c:v>
                </c:pt>
                <c:pt idx="3">
                  <c:v>0</c:v>
                </c:pt>
                <c:pt idx="4">
                  <c:v>54</c:v>
                </c:pt>
                <c:pt idx="5">
                  <c:v>55</c:v>
                </c:pt>
                <c:pt idx="6">
                  <c:v>56</c:v>
                </c:pt>
                <c:pt idx="7">
                  <c:v>57</c:v>
                </c:pt>
                <c:pt idx="8">
                  <c:v>48</c:v>
                </c:pt>
                <c:pt idx="9">
                  <c:v>49</c:v>
                </c:pt>
                <c:pt idx="10">
                  <c:v>60</c:v>
                </c:pt>
                <c:pt idx="11">
                  <c:v>61</c:v>
                </c:pt>
                <c:pt idx="12">
                  <c:v>68</c:v>
                </c:pt>
                <c:pt idx="13">
                  <c:v>63</c:v>
                </c:pt>
                <c:pt idx="14">
                  <c:v>56</c:v>
                </c:pt>
                <c:pt idx="15">
                  <c:v>57</c:v>
                </c:pt>
                <c:pt idx="16">
                  <c:v>48</c:v>
                </c:pt>
                <c:pt idx="17">
                  <c:v>49</c:v>
                </c:pt>
                <c:pt idx="18">
                  <c:v>60</c:v>
                </c:pt>
                <c:pt idx="19">
                  <c:v>61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7DF3-4517-9966-1449E1A161EE}"/>
            </c:ext>
          </c:extLst>
        </c:ser>
        <c:ser>
          <c:idx val="1"/>
          <c:order val="1"/>
          <c:tx>
            <c:strRef>
              <c:f>Ш1!$A$12</c:f>
              <c:strCache>
                <c:ptCount val="1"/>
                <c:pt idx="0">
                  <c:v>MIN</c:v>
                </c:pt>
              </c:strCache>
            </c:strRef>
          </c:tx>
          <c:spPr>
            <a:solidFill>
              <a:srgbClr val="FF0000"/>
            </a:solidFill>
          </c:spPr>
          <c:invertIfNegative val="0"/>
          <c:dLbls>
            <c:numFmt formatCode="#\ ##0;\-#\ ##0;&quot;&quot;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b="0">
                    <a:solidFill>
                      <a:srgbClr val="FF0000"/>
                    </a:solidFill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Ш1!$B$6:$U$6</c:f>
              <c:numCache>
                <c:formatCode>0</c:formatCode>
                <c:ptCount val="20"/>
                <c:pt idx="0">
                  <c:v>2003</c:v>
                </c:pt>
                <c:pt idx="1">
                  <c:v>2004</c:v>
                </c:pt>
                <c:pt idx="2">
                  <c:v>2005</c:v>
                </c:pt>
                <c:pt idx="3">
                  <c:v>2006</c:v>
                </c:pt>
                <c:pt idx="4">
                  <c:v>2007</c:v>
                </c:pt>
                <c:pt idx="5">
                  <c:v>2008</c:v>
                </c:pt>
                <c:pt idx="6">
                  <c:v>2009</c:v>
                </c:pt>
                <c:pt idx="7">
                  <c:v>2010</c:v>
                </c:pt>
                <c:pt idx="8">
                  <c:v>2011</c:v>
                </c:pt>
                <c:pt idx="9">
                  <c:v>2012</c:v>
                </c:pt>
                <c:pt idx="10">
                  <c:v>2013</c:v>
                </c:pt>
                <c:pt idx="11">
                  <c:v>2014</c:v>
                </c:pt>
                <c:pt idx="12">
                  <c:v>2015</c:v>
                </c:pt>
                <c:pt idx="13">
                  <c:v>2016</c:v>
                </c:pt>
                <c:pt idx="14">
                  <c:v>2017</c:v>
                </c:pt>
                <c:pt idx="15">
                  <c:v>2018</c:v>
                </c:pt>
                <c:pt idx="16">
                  <c:v>2019</c:v>
                </c:pt>
                <c:pt idx="17">
                  <c:v>2020</c:v>
                </c:pt>
                <c:pt idx="18">
                  <c:v>2021</c:v>
                </c:pt>
                <c:pt idx="19">
                  <c:v>2022</c:v>
                </c:pt>
              </c:numCache>
            </c:numRef>
          </c:cat>
          <c:val>
            <c:numRef>
              <c:f>Ш1!$B$12:$U$12</c:f>
              <c:numCache>
                <c:formatCode>0</c:formatCode>
                <c:ptCount val="2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37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7DF3-4517-9966-1449E1A161EE}"/>
            </c:ext>
          </c:extLst>
        </c:ser>
        <c:ser>
          <c:idx val="2"/>
          <c:order val="2"/>
          <c:tx>
            <c:strRef>
              <c:f>Ш1!$A$13</c:f>
              <c:strCache>
                <c:ptCount val="1"/>
                <c:pt idx="0">
                  <c:v>MAX</c:v>
                </c:pt>
              </c:strCache>
            </c:strRef>
          </c:tx>
          <c:spPr>
            <a:solidFill>
              <a:srgbClr val="00B050"/>
            </a:solidFill>
          </c:spPr>
          <c:invertIfNegative val="0"/>
          <c:dLbls>
            <c:numFmt formatCode="#\ ##0;\-#\ ##0;&quot;&quot;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>
                    <a:solidFill>
                      <a:srgbClr val="00B050"/>
                    </a:solidFill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Ш1!$B$6:$U$6</c:f>
              <c:numCache>
                <c:formatCode>0</c:formatCode>
                <c:ptCount val="20"/>
                <c:pt idx="0">
                  <c:v>2003</c:v>
                </c:pt>
                <c:pt idx="1">
                  <c:v>2004</c:v>
                </c:pt>
                <c:pt idx="2">
                  <c:v>2005</c:v>
                </c:pt>
                <c:pt idx="3">
                  <c:v>2006</c:v>
                </c:pt>
                <c:pt idx="4">
                  <c:v>2007</c:v>
                </c:pt>
                <c:pt idx="5">
                  <c:v>2008</c:v>
                </c:pt>
                <c:pt idx="6">
                  <c:v>2009</c:v>
                </c:pt>
                <c:pt idx="7">
                  <c:v>2010</c:v>
                </c:pt>
                <c:pt idx="8">
                  <c:v>2011</c:v>
                </c:pt>
                <c:pt idx="9">
                  <c:v>2012</c:v>
                </c:pt>
                <c:pt idx="10">
                  <c:v>2013</c:v>
                </c:pt>
                <c:pt idx="11">
                  <c:v>2014</c:v>
                </c:pt>
                <c:pt idx="12">
                  <c:v>2015</c:v>
                </c:pt>
                <c:pt idx="13">
                  <c:v>2016</c:v>
                </c:pt>
                <c:pt idx="14">
                  <c:v>2017</c:v>
                </c:pt>
                <c:pt idx="15">
                  <c:v>2018</c:v>
                </c:pt>
                <c:pt idx="16">
                  <c:v>2019</c:v>
                </c:pt>
                <c:pt idx="17">
                  <c:v>2020</c:v>
                </c:pt>
                <c:pt idx="18">
                  <c:v>2021</c:v>
                </c:pt>
                <c:pt idx="19">
                  <c:v>2022</c:v>
                </c:pt>
              </c:numCache>
            </c:numRef>
          </c:cat>
          <c:val>
            <c:numRef>
              <c:f>Ш1!$B$13:$U$13</c:f>
              <c:numCache>
                <c:formatCode>0</c:formatCode>
                <c:ptCount val="20"/>
                <c:pt idx="0">
                  <c:v>70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7DF3-4517-9966-1449E1A161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100"/>
        <c:axId val="528350576"/>
        <c:axId val="528343504"/>
      </c:barChart>
      <c:catAx>
        <c:axId val="52835057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  <c:crossAx val="528343504"/>
        <c:crosses val="autoZero"/>
        <c:auto val="1"/>
        <c:lblAlgn val="ctr"/>
        <c:lblOffset val="100"/>
        <c:noMultiLvlLbl val="0"/>
      </c:catAx>
      <c:valAx>
        <c:axId val="528343504"/>
        <c:scaling>
          <c:orientation val="minMax"/>
        </c:scaling>
        <c:delete val="1"/>
        <c:axPos val="l"/>
        <c:numFmt formatCode="0" sourceLinked="1"/>
        <c:majorTickMark val="none"/>
        <c:minorTickMark val="none"/>
        <c:tickLblPos val="nextTo"/>
        <c:crossAx val="528350576"/>
        <c:crosses val="autoZero"/>
        <c:crossBetween val="between"/>
      </c:valAx>
      <c:spPr>
        <a:noFill/>
        <a:ln>
          <a:noFill/>
        </a:ln>
        <a:effectLst/>
      </c:spPr>
    </c:plotArea>
    <c:plotVisOnly val="0"/>
    <c:dispBlanksAs val="gap"/>
    <c:showDLblsOverMax val="0"/>
  </c:chart>
  <c:spPr>
    <a:noFill/>
    <a:ln w="9525" cap="flat" cmpd="sng" algn="ctr">
      <a:solidFill>
        <a:schemeClr val="bg2">
          <a:lumMod val="90000"/>
        </a:schemeClr>
      </a:solidFill>
      <a:round/>
    </a:ln>
    <a:effectLst/>
  </c:spPr>
  <c:txPr>
    <a:bodyPr/>
    <a:lstStyle/>
    <a:p>
      <a:pPr>
        <a:defRPr b="0" i="0"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Ш6!$A$4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600" cap="small" baseline="0"/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18188259834558093"/>
          <c:w val="0.69321416749420717"/>
          <c:h val="0.65074666475588416"/>
        </c:manualLayout>
      </c:layout>
      <c:lineChart>
        <c:grouping val="standard"/>
        <c:varyColors val="0"/>
        <c:ser>
          <c:idx val="0"/>
          <c:order val="0"/>
          <c:tx>
            <c:strRef>
              <c:f>Ш6!$A$7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25400">
              <a:solidFill>
                <a:srgbClr val="4472C4">
                  <a:lumMod val="50000"/>
                </a:srgbClr>
              </a:solidFill>
            </a:ln>
          </c:spPr>
          <c:marker>
            <c:symbol val="circle"/>
            <c:size val="7"/>
            <c:spPr>
              <a:solidFill>
                <a:srgbClr val="4472C4">
                  <a:lumMod val="50000"/>
                </a:srgbClr>
              </a:solidFill>
              <a:ln w="19050">
                <a:solidFill>
                  <a:schemeClr val="bg1"/>
                </a:solidFill>
              </a:ln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6F1F-40CA-9FCA-642EA32C0A65}"/>
                </c:ext>
                <c:ext xmlns:c15="http://schemas.microsoft.com/office/drawing/2012/chart" uri="{CE6537A1-D6FC-4f65-9D91-7224C49458BB}"/>
              </c:extLst>
            </c:dLbl>
            <c:dLbl>
              <c:idx val="14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6F1F-40CA-9FCA-642EA32C0A65}"/>
                </c:ext>
                <c:ext xmlns:c15="http://schemas.microsoft.com/office/drawing/2012/chart" uri="{CE6537A1-D6FC-4f65-9D91-7224C49458BB}"/>
              </c:extLst>
            </c:dLbl>
            <c:dLbl>
              <c:idx val="15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6F1F-40CA-9FCA-642EA32C0A65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6F1F-40CA-9FCA-642EA32C0A65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Ш6!$B$7:$T$7</c:f>
              <c:numCache>
                <c:formatCode>0</c:formatCode>
                <c:ptCount val="19"/>
                <c:pt idx="0">
                  <c:v>50</c:v>
                </c:pt>
                <c:pt idx="1">
                  <c:v>51</c:v>
                </c:pt>
                <c:pt idx="2">
                  <c:v>52</c:v>
                </c:pt>
                <c:pt idx="3">
                  <c:v>53</c:v>
                </c:pt>
                <c:pt idx="4">
                  <c:v>54</c:v>
                </c:pt>
                <c:pt idx="5">
                  <c:v>55</c:v>
                </c:pt>
                <c:pt idx="6">
                  <c:v>56</c:v>
                </c:pt>
                <c:pt idx="7">
                  <c:v>57</c:v>
                </c:pt>
                <c:pt idx="8">
                  <c:v>58</c:v>
                </c:pt>
                <c:pt idx="9">
                  <c:v>59</c:v>
                </c:pt>
                <c:pt idx="10">
                  <c:v>60</c:v>
                </c:pt>
                <c:pt idx="11">
                  <c:v>61</c:v>
                </c:pt>
                <c:pt idx="12">
                  <c:v>62</c:v>
                </c:pt>
                <c:pt idx="13">
                  <c:v>63</c:v>
                </c:pt>
                <c:pt idx="14">
                  <c:v>64</c:v>
                </c:pt>
                <c:pt idx="15">
                  <c:v>65</c:v>
                </c:pt>
                <c:pt idx="16">
                  <c:v>66</c:v>
                </c:pt>
                <c:pt idx="17">
                  <c:v>67</c:v>
                </c:pt>
                <c:pt idx="18">
                  <c:v>68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6F1F-40CA-9FCA-642EA32C0A65}"/>
            </c:ext>
          </c:extLst>
        </c:ser>
        <c:ser>
          <c:idx val="1"/>
          <c:order val="1"/>
          <c:tx>
            <c:strRef>
              <c:f>Ш6!$A$8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ln w="25400">
              <a:solidFill>
                <a:srgbClr val="4472C4">
                  <a:lumMod val="75000"/>
                </a:srgbClr>
              </a:solidFill>
            </a:ln>
          </c:spPr>
          <c:marker>
            <c:symbol val="circle"/>
            <c:size val="7"/>
            <c:spPr>
              <a:solidFill>
                <a:srgbClr val="4472C4">
                  <a:lumMod val="75000"/>
                </a:srgbClr>
              </a:solidFill>
              <a:ln w="19050">
                <a:solidFill>
                  <a:schemeClr val="bg1"/>
                </a:solidFill>
              </a:ln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6F1F-40CA-9FCA-642EA32C0A65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6F1F-40CA-9FCA-642EA32C0A65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dLblPos val="r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Ш6!$B$8:$T$8</c:f>
              <c:numCache>
                <c:formatCode>0</c:formatCode>
                <c:ptCount val="19"/>
                <c:pt idx="0">
                  <c:v>40</c:v>
                </c:pt>
                <c:pt idx="1">
                  <c:v>41</c:v>
                </c:pt>
                <c:pt idx="2">
                  <c:v>42</c:v>
                </c:pt>
                <c:pt idx="3">
                  <c:v>43</c:v>
                </c:pt>
                <c:pt idx="4">
                  <c:v>44</c:v>
                </c:pt>
                <c:pt idx="5">
                  <c:v>45</c:v>
                </c:pt>
                <c:pt idx="6">
                  <c:v>46</c:v>
                </c:pt>
                <c:pt idx="7">
                  <c:v>47</c:v>
                </c:pt>
                <c:pt idx="8">
                  <c:v>48</c:v>
                </c:pt>
                <c:pt idx="9">
                  <c:v>49</c:v>
                </c:pt>
                <c:pt idx="10">
                  <c:v>50</c:v>
                </c:pt>
                <c:pt idx="11">
                  <c:v>51</c:v>
                </c:pt>
                <c:pt idx="12">
                  <c:v>52</c:v>
                </c:pt>
                <c:pt idx="13">
                  <c:v>53</c:v>
                </c:pt>
                <c:pt idx="14">
                  <c:v>54</c:v>
                </c:pt>
                <c:pt idx="15">
                  <c:v>55</c:v>
                </c:pt>
                <c:pt idx="16">
                  <c:v>56</c:v>
                </c:pt>
                <c:pt idx="17">
                  <c:v>57</c:v>
                </c:pt>
                <c:pt idx="18">
                  <c:v>58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6F1F-40CA-9FCA-642EA32C0A65}"/>
            </c:ext>
          </c:extLst>
        </c:ser>
        <c:ser>
          <c:idx val="2"/>
          <c:order val="2"/>
          <c:tx>
            <c:strRef>
              <c:f>Ш6!$A$9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ln w="25400">
              <a:solidFill>
                <a:srgbClr val="4472C4"/>
              </a:solidFill>
            </a:ln>
          </c:spPr>
          <c:marker>
            <c:symbol val="circle"/>
            <c:size val="7"/>
            <c:spPr>
              <a:solidFill>
                <a:srgbClr val="4472C4"/>
              </a:solidFill>
              <a:ln w="15875">
                <a:solidFill>
                  <a:schemeClr val="bg1"/>
                </a:solidFill>
              </a:ln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8-6F1F-40CA-9FCA-642EA32C0A65}"/>
                </c:ext>
                <c:ext xmlns:c15="http://schemas.microsoft.com/office/drawing/2012/chart" uri="{CE6537A1-D6FC-4f65-9D91-7224C49458BB}"/>
              </c:extLst>
            </c:dLbl>
            <c:dLbl>
              <c:idx val="14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9-6F1F-40CA-9FCA-642EA32C0A65}"/>
                </c:ext>
                <c:ext xmlns:c15="http://schemas.microsoft.com/office/drawing/2012/chart" uri="{CE6537A1-D6FC-4f65-9D91-7224C49458BB}"/>
              </c:extLst>
            </c:dLbl>
            <c:dLbl>
              <c:idx val="15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A-6F1F-40CA-9FCA-642EA32C0A65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B-6F1F-40CA-9FCA-642EA32C0A65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Ш6!$B$9:$T$9</c:f>
              <c:numCache>
                <c:formatCode>0</c:formatCode>
                <c:ptCount val="19"/>
                <c:pt idx="0">
                  <c:v>30</c:v>
                </c:pt>
                <c:pt idx="1">
                  <c:v>31</c:v>
                </c:pt>
                <c:pt idx="2">
                  <c:v>32</c:v>
                </c:pt>
                <c:pt idx="3">
                  <c:v>33</c:v>
                </c:pt>
                <c:pt idx="4">
                  <c:v>34</c:v>
                </c:pt>
                <c:pt idx="5">
                  <c:v>35</c:v>
                </c:pt>
                <c:pt idx="6">
                  <c:v>36</c:v>
                </c:pt>
                <c:pt idx="7">
                  <c:v>37</c:v>
                </c:pt>
                <c:pt idx="8">
                  <c:v>38</c:v>
                </c:pt>
                <c:pt idx="9">
                  <c:v>39</c:v>
                </c:pt>
                <c:pt idx="10">
                  <c:v>40</c:v>
                </c:pt>
                <c:pt idx="11">
                  <c:v>41</c:v>
                </c:pt>
                <c:pt idx="12">
                  <c:v>42</c:v>
                </c:pt>
                <c:pt idx="13">
                  <c:v>43</c:v>
                </c:pt>
                <c:pt idx="14">
                  <c:v>44</c:v>
                </c:pt>
                <c:pt idx="15">
                  <c:v>45</c:v>
                </c:pt>
                <c:pt idx="16">
                  <c:v>46</c:v>
                </c:pt>
                <c:pt idx="17">
                  <c:v>47</c:v>
                </c:pt>
                <c:pt idx="18">
                  <c:v>48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C-6F1F-40CA-9FCA-642EA32C0A65}"/>
            </c:ext>
          </c:extLst>
        </c:ser>
        <c:ser>
          <c:idx val="3"/>
          <c:order val="3"/>
          <c:tx>
            <c:strRef>
              <c:f>Ш6!$A$10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ln w="25400">
              <a:solidFill>
                <a:srgbClr val="4472C4">
                  <a:lumMod val="60000"/>
                  <a:lumOff val="40000"/>
                </a:srgbClr>
              </a:solidFill>
            </a:ln>
          </c:spPr>
          <c:marker>
            <c:symbol val="circle"/>
            <c:size val="7"/>
            <c:spPr>
              <a:solidFill>
                <a:srgbClr val="4472C4">
                  <a:lumMod val="60000"/>
                  <a:lumOff val="40000"/>
                </a:srgbClr>
              </a:solidFill>
              <a:ln w="15875">
                <a:solidFill>
                  <a:sysClr val="window" lastClr="FFFFFF"/>
                </a:solidFill>
              </a:ln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D-6F1F-40CA-9FCA-642EA32C0A65}"/>
                </c:ext>
                <c:ext xmlns:c15="http://schemas.microsoft.com/office/drawing/2012/chart" uri="{CE6537A1-D6FC-4f65-9D91-7224C49458BB}"/>
              </c:extLst>
            </c:dLbl>
            <c:dLbl>
              <c:idx val="14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E-6F1F-40CA-9FCA-642EA32C0A65}"/>
                </c:ext>
                <c:ext xmlns:c15="http://schemas.microsoft.com/office/drawing/2012/chart" uri="{CE6537A1-D6FC-4f65-9D91-7224C49458BB}"/>
              </c:extLst>
            </c:dLbl>
            <c:dLbl>
              <c:idx val="15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F-6F1F-40CA-9FCA-642EA32C0A65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0-6F1F-40CA-9FCA-642EA32C0A65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Ш6!$B$10:$T$10</c:f>
              <c:numCache>
                <c:formatCode>0</c:formatCode>
                <c:ptCount val="19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1-6F1F-40CA-9FCA-642EA32C0A65}"/>
            </c:ext>
          </c:extLst>
        </c:ser>
        <c:ser>
          <c:idx val="4"/>
          <c:order val="4"/>
          <c:tx>
            <c:strRef>
              <c:f>Ш6!$A$11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ln w="25400">
              <a:solidFill>
                <a:srgbClr val="4472C4">
                  <a:lumMod val="40000"/>
                  <a:lumOff val="60000"/>
                </a:srgbClr>
              </a:solidFill>
            </a:ln>
          </c:spPr>
          <c:marker>
            <c:symbol val="circle"/>
            <c:size val="7"/>
            <c:spPr>
              <a:solidFill>
                <a:srgbClr val="4472C4">
                  <a:lumMod val="40000"/>
                  <a:lumOff val="60000"/>
                </a:srgbClr>
              </a:solidFill>
              <a:ln w="15875">
                <a:solidFill>
                  <a:sysClr val="window" lastClr="FFFFFF"/>
                </a:solidFill>
              </a:ln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2-6F1F-40CA-9FCA-642EA32C0A65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3-6F1F-40CA-9FCA-642EA32C0A65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Ш6!$B$11:$T$11</c:f>
              <c:numCache>
                <c:formatCode>0</c:formatCode>
                <c:ptCount val="19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4-6F1F-40CA-9FCA-642EA32C0A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4961296"/>
        <c:axId val="614965104"/>
      </c:lineChart>
      <c:catAx>
        <c:axId val="614961296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>
                  <a:lumMod val="95000"/>
                </a:sysClr>
              </a:solidFill>
            </a:ln>
          </c:spPr>
        </c:majorGridlines>
        <c:numFmt formatCode="General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/>
            </a:pPr>
            <a:endParaRPr lang="ru-RU"/>
          </a:p>
        </c:txPr>
        <c:crossAx val="614965104"/>
        <c:crosses val="autoZero"/>
        <c:auto val="1"/>
        <c:lblAlgn val="ctr"/>
        <c:lblOffset val="100"/>
        <c:tickMarkSkip val="1"/>
        <c:noMultiLvlLbl val="1"/>
      </c:catAx>
      <c:valAx>
        <c:axId val="614965104"/>
        <c:scaling>
          <c:orientation val="minMax"/>
          <c:min val="0"/>
        </c:scaling>
        <c:delete val="1"/>
        <c:axPos val="l"/>
        <c:numFmt formatCode="#,##0" sourceLinked="0"/>
        <c:majorTickMark val="out"/>
        <c:minorTickMark val="none"/>
        <c:tickLblPos val="nextTo"/>
        <c:crossAx val="614961296"/>
        <c:crosses val="autoZero"/>
        <c:crossBetween val="midCat"/>
      </c:valAx>
    </c:plotArea>
    <c:legend>
      <c:legendPos val="t"/>
      <c:layout>
        <c:manualLayout>
          <c:xMode val="edge"/>
          <c:yMode val="edge"/>
          <c:x val="0.80027641157566332"/>
          <c:y val="0.16585805422760871"/>
          <c:w val="0.18955664746647283"/>
          <c:h val="0.62823323571236178"/>
        </c:manualLayout>
      </c:layout>
      <c:overlay val="0"/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+mj-lt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Ш6!$A$4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600" cap="small" baseline="0"/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18188259834558093"/>
          <c:w val="0.6692185788951196"/>
          <c:h val="0.65074666475588416"/>
        </c:manualLayout>
      </c:layout>
      <c:lineChart>
        <c:grouping val="standard"/>
        <c:varyColors val="0"/>
        <c:ser>
          <c:idx val="0"/>
          <c:order val="0"/>
          <c:tx>
            <c:strRef>
              <c:f>Ш6!$A$7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12700">
              <a:solidFill>
                <a:sysClr val="window" lastClr="FFFFFF">
                  <a:lumMod val="75000"/>
                  <a:alpha val="97000"/>
                </a:sysClr>
              </a:solidFill>
            </a:ln>
          </c:spPr>
          <c:marker>
            <c:symbol val="none"/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990A-4BFF-B86A-999ED320A58B}"/>
                </c:ext>
                <c:ext xmlns:c15="http://schemas.microsoft.com/office/drawing/2012/chart" uri="{CE6537A1-D6FC-4f65-9D91-7224C49458BB}"/>
              </c:extLst>
            </c:dLbl>
            <c:dLbl>
              <c:idx val="14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990A-4BFF-B86A-999ED320A58B}"/>
                </c:ext>
                <c:ext xmlns:c15="http://schemas.microsoft.com/office/drawing/2012/chart" uri="{CE6537A1-D6FC-4f65-9D91-7224C49458BB}"/>
              </c:extLst>
            </c:dLbl>
            <c:dLbl>
              <c:idx val="15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990A-4BFF-B86A-999ED320A58B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990A-4BFF-B86A-999ED320A58B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Ш6!$B$7:$T$7</c:f>
              <c:numCache>
                <c:formatCode>0</c:formatCode>
                <c:ptCount val="19"/>
                <c:pt idx="0">
                  <c:v>50</c:v>
                </c:pt>
                <c:pt idx="1">
                  <c:v>51</c:v>
                </c:pt>
                <c:pt idx="2">
                  <c:v>52</c:v>
                </c:pt>
                <c:pt idx="3">
                  <c:v>53</c:v>
                </c:pt>
                <c:pt idx="4">
                  <c:v>54</c:v>
                </c:pt>
                <c:pt idx="5">
                  <c:v>55</c:v>
                </c:pt>
                <c:pt idx="6">
                  <c:v>56</c:v>
                </c:pt>
                <c:pt idx="7">
                  <c:v>57</c:v>
                </c:pt>
                <c:pt idx="8">
                  <c:v>58</c:v>
                </c:pt>
                <c:pt idx="9">
                  <c:v>59</c:v>
                </c:pt>
                <c:pt idx="10">
                  <c:v>60</c:v>
                </c:pt>
                <c:pt idx="11">
                  <c:v>61</c:v>
                </c:pt>
                <c:pt idx="12">
                  <c:v>62</c:v>
                </c:pt>
                <c:pt idx="13">
                  <c:v>63</c:v>
                </c:pt>
                <c:pt idx="14">
                  <c:v>64</c:v>
                </c:pt>
                <c:pt idx="15">
                  <c:v>65</c:v>
                </c:pt>
                <c:pt idx="16">
                  <c:v>66</c:v>
                </c:pt>
                <c:pt idx="17">
                  <c:v>67</c:v>
                </c:pt>
                <c:pt idx="18">
                  <c:v>68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990A-4BFF-B86A-999ED320A58B}"/>
            </c:ext>
          </c:extLst>
        </c:ser>
        <c:ser>
          <c:idx val="1"/>
          <c:order val="1"/>
          <c:tx>
            <c:strRef>
              <c:f>Ш6!$A$8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ln w="12700">
              <a:solidFill>
                <a:srgbClr val="70AD47">
                  <a:lumMod val="60000"/>
                  <a:lumOff val="40000"/>
                </a:srgbClr>
              </a:solidFill>
            </a:ln>
          </c:spPr>
          <c:marker>
            <c:symbol val="none"/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990A-4BFF-B86A-999ED320A58B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990A-4BFF-B86A-999ED320A58B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dLblPos val="r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Ш6!$B$8:$T$8</c:f>
              <c:numCache>
                <c:formatCode>0</c:formatCode>
                <c:ptCount val="19"/>
                <c:pt idx="0">
                  <c:v>40</c:v>
                </c:pt>
                <c:pt idx="1">
                  <c:v>41</c:v>
                </c:pt>
                <c:pt idx="2">
                  <c:v>42</c:v>
                </c:pt>
                <c:pt idx="3">
                  <c:v>43</c:v>
                </c:pt>
                <c:pt idx="4">
                  <c:v>44</c:v>
                </c:pt>
                <c:pt idx="5">
                  <c:v>45</c:v>
                </c:pt>
                <c:pt idx="6">
                  <c:v>46</c:v>
                </c:pt>
                <c:pt idx="7">
                  <c:v>47</c:v>
                </c:pt>
                <c:pt idx="8">
                  <c:v>48</c:v>
                </c:pt>
                <c:pt idx="9">
                  <c:v>49</c:v>
                </c:pt>
                <c:pt idx="10">
                  <c:v>50</c:v>
                </c:pt>
                <c:pt idx="11">
                  <c:v>51</c:v>
                </c:pt>
                <c:pt idx="12">
                  <c:v>52</c:v>
                </c:pt>
                <c:pt idx="13">
                  <c:v>53</c:v>
                </c:pt>
                <c:pt idx="14">
                  <c:v>54</c:v>
                </c:pt>
                <c:pt idx="15">
                  <c:v>55</c:v>
                </c:pt>
                <c:pt idx="16">
                  <c:v>56</c:v>
                </c:pt>
                <c:pt idx="17">
                  <c:v>57</c:v>
                </c:pt>
                <c:pt idx="18">
                  <c:v>58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990A-4BFF-B86A-999ED320A58B}"/>
            </c:ext>
          </c:extLst>
        </c:ser>
        <c:ser>
          <c:idx val="2"/>
          <c:order val="2"/>
          <c:tx>
            <c:strRef>
              <c:f>Ш6!$A$9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ln w="12700">
              <a:solidFill>
                <a:srgbClr val="4472C4">
                  <a:lumMod val="60000"/>
                  <a:lumOff val="40000"/>
                </a:srgbClr>
              </a:solidFill>
            </a:ln>
          </c:spPr>
          <c:marker>
            <c:symbol val="none"/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8-990A-4BFF-B86A-999ED320A58B}"/>
                </c:ext>
                <c:ext xmlns:c15="http://schemas.microsoft.com/office/drawing/2012/chart" uri="{CE6537A1-D6FC-4f65-9D91-7224C49458BB}"/>
              </c:extLst>
            </c:dLbl>
            <c:dLbl>
              <c:idx val="14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9-990A-4BFF-B86A-999ED320A58B}"/>
                </c:ext>
                <c:ext xmlns:c15="http://schemas.microsoft.com/office/drawing/2012/chart" uri="{CE6537A1-D6FC-4f65-9D91-7224C49458BB}"/>
              </c:extLst>
            </c:dLbl>
            <c:dLbl>
              <c:idx val="15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A-990A-4BFF-B86A-999ED320A58B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B-990A-4BFF-B86A-999ED320A58B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Ш6!$B$9:$T$9</c:f>
              <c:numCache>
                <c:formatCode>0</c:formatCode>
                <c:ptCount val="19"/>
                <c:pt idx="0">
                  <c:v>30</c:v>
                </c:pt>
                <c:pt idx="1">
                  <c:v>31</c:v>
                </c:pt>
                <c:pt idx="2">
                  <c:v>32</c:v>
                </c:pt>
                <c:pt idx="3">
                  <c:v>33</c:v>
                </c:pt>
                <c:pt idx="4">
                  <c:v>34</c:v>
                </c:pt>
                <c:pt idx="5">
                  <c:v>35</c:v>
                </c:pt>
                <c:pt idx="6">
                  <c:v>36</c:v>
                </c:pt>
                <c:pt idx="7">
                  <c:v>37</c:v>
                </c:pt>
                <c:pt idx="8">
                  <c:v>38</c:v>
                </c:pt>
                <c:pt idx="9">
                  <c:v>39</c:v>
                </c:pt>
                <c:pt idx="10">
                  <c:v>40</c:v>
                </c:pt>
                <c:pt idx="11">
                  <c:v>41</c:v>
                </c:pt>
                <c:pt idx="12">
                  <c:v>42</c:v>
                </c:pt>
                <c:pt idx="13">
                  <c:v>43</c:v>
                </c:pt>
                <c:pt idx="14">
                  <c:v>44</c:v>
                </c:pt>
                <c:pt idx="15">
                  <c:v>45</c:v>
                </c:pt>
                <c:pt idx="16">
                  <c:v>46</c:v>
                </c:pt>
                <c:pt idx="17">
                  <c:v>47</c:v>
                </c:pt>
                <c:pt idx="18">
                  <c:v>48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C-990A-4BFF-B86A-999ED320A58B}"/>
            </c:ext>
          </c:extLst>
        </c:ser>
        <c:ser>
          <c:idx val="3"/>
          <c:order val="3"/>
          <c:tx>
            <c:strRef>
              <c:f>Ш6!$A$10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ln w="38100">
              <a:solidFill>
                <a:srgbClr val="FF0000"/>
              </a:solidFill>
            </a:ln>
          </c:spPr>
          <c:marker>
            <c:symbol val="none"/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D-990A-4BFF-B86A-999ED320A58B}"/>
                </c:ext>
                <c:ext xmlns:c15="http://schemas.microsoft.com/office/drawing/2012/chart" uri="{CE6537A1-D6FC-4f65-9D91-7224C49458BB}"/>
              </c:extLst>
            </c:dLbl>
            <c:dLbl>
              <c:idx val="14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E-990A-4BFF-B86A-999ED320A58B}"/>
                </c:ext>
                <c:ext xmlns:c15="http://schemas.microsoft.com/office/drawing/2012/chart" uri="{CE6537A1-D6FC-4f65-9D91-7224C49458BB}"/>
              </c:extLst>
            </c:dLbl>
            <c:dLbl>
              <c:idx val="15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F-990A-4BFF-B86A-999ED320A58B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0-990A-4BFF-B86A-999ED320A58B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b="1">
                    <a:solidFill>
                      <a:srgbClr val="FF0000"/>
                    </a:solidFill>
                  </a:defRPr>
                </a:pPr>
                <a:endParaRPr lang="ru-RU"/>
              </a:p>
            </c:tx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Ш6!$B$10:$T$10</c:f>
              <c:numCache>
                <c:formatCode>0</c:formatCode>
                <c:ptCount val="19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1-990A-4BFF-B86A-999ED320A58B}"/>
            </c:ext>
          </c:extLst>
        </c:ser>
        <c:ser>
          <c:idx val="4"/>
          <c:order val="4"/>
          <c:tx>
            <c:strRef>
              <c:f>Ш6!$A$11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ln w="12700">
              <a:solidFill>
                <a:srgbClr val="FFC000">
                  <a:lumMod val="60000"/>
                  <a:lumOff val="40000"/>
                </a:srgbClr>
              </a:solidFill>
            </a:ln>
          </c:spPr>
          <c:marker>
            <c:symbol val="none"/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2-990A-4BFF-B86A-999ED320A58B}"/>
                </c:ext>
                <c:ext xmlns:c15="http://schemas.microsoft.com/office/drawing/2012/chart" uri="{CE6537A1-D6FC-4f65-9D91-7224C49458BB}"/>
              </c:extLst>
            </c:dLbl>
            <c:dLbl>
              <c:idx val="18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3-990A-4BFF-B86A-999ED320A58B}"/>
                </c:ext>
                <c:ext xmlns:c15="http://schemas.microsoft.com/office/drawing/2012/chart" uri="{CE6537A1-D6FC-4f65-9D91-7224C49458BB}"/>
              </c:extLst>
            </c:dLbl>
            <c:numFmt formatCode="#\ ##0" sourceLinked="0"/>
            <c:spPr>
              <a:noFill/>
              <a:ln>
                <a:noFill/>
              </a:ln>
              <a:effectLst/>
            </c:spPr>
            <c:dLblPos val="l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Ш6!$B$11:$T$11</c:f>
              <c:numCache>
                <c:formatCode>0</c:formatCode>
                <c:ptCount val="19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4-990A-4BFF-B86A-999ED320A5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14967280"/>
        <c:axId val="614958576"/>
      </c:lineChart>
      <c:catAx>
        <c:axId val="614967280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>
                  <a:lumMod val="95000"/>
                </a:sysClr>
              </a:solidFill>
            </a:ln>
          </c:spPr>
        </c:majorGridlines>
        <c:numFmt formatCode="General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/>
            </a:pPr>
            <a:endParaRPr lang="ru-RU"/>
          </a:p>
        </c:txPr>
        <c:crossAx val="614958576"/>
        <c:crosses val="autoZero"/>
        <c:auto val="1"/>
        <c:lblAlgn val="ctr"/>
        <c:lblOffset val="100"/>
        <c:tickMarkSkip val="1"/>
        <c:noMultiLvlLbl val="1"/>
      </c:catAx>
      <c:valAx>
        <c:axId val="614958576"/>
        <c:scaling>
          <c:orientation val="minMax"/>
          <c:min val="0"/>
        </c:scaling>
        <c:delete val="1"/>
        <c:axPos val="l"/>
        <c:numFmt formatCode="#,##0" sourceLinked="0"/>
        <c:majorTickMark val="out"/>
        <c:minorTickMark val="none"/>
        <c:tickLblPos val="nextTo"/>
        <c:crossAx val="614967280"/>
        <c:crosses val="autoZero"/>
        <c:crossBetween val="midCat"/>
      </c:valAx>
    </c:plotArea>
    <c:legend>
      <c:legendPos val="r"/>
      <c:legendEntry>
        <c:idx val="0"/>
        <c:txPr>
          <a:bodyPr/>
          <a:lstStyle/>
          <a:p>
            <a:pPr>
              <a:defRPr>
                <a:solidFill>
                  <a:schemeClr val="bg1">
                    <a:lumMod val="75000"/>
                  </a:schemeClr>
                </a:solidFill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>
                <a:solidFill>
                  <a:srgbClr val="92D050"/>
                </a:solidFill>
              </a:defRPr>
            </a:pPr>
            <a:endParaRPr lang="ru-RU"/>
          </a:p>
        </c:txPr>
      </c:legendEntry>
      <c:legendEntry>
        <c:idx val="2"/>
        <c:txPr>
          <a:bodyPr/>
          <a:lstStyle/>
          <a:p>
            <a:pPr>
              <a:defRPr>
                <a:solidFill>
                  <a:schemeClr val="accent5">
                    <a:lumMod val="60000"/>
                    <a:lumOff val="40000"/>
                  </a:schemeClr>
                </a:solidFill>
              </a:defRPr>
            </a:pPr>
            <a:endParaRPr lang="ru-RU"/>
          </a:p>
        </c:txPr>
      </c:legendEntry>
      <c:legendEntry>
        <c:idx val="3"/>
        <c:txPr>
          <a:bodyPr/>
          <a:lstStyle/>
          <a:p>
            <a:pPr>
              <a:defRPr>
                <a:solidFill>
                  <a:srgbClr val="FF0000"/>
                </a:solidFill>
              </a:defRPr>
            </a:pPr>
            <a:endParaRPr lang="ru-RU"/>
          </a:p>
        </c:txPr>
      </c:legendEntry>
      <c:legendEntry>
        <c:idx val="4"/>
        <c:txPr>
          <a:bodyPr/>
          <a:lstStyle/>
          <a:p>
            <a:pPr>
              <a:defRPr>
                <a:solidFill>
                  <a:srgbClr val="FFC000"/>
                </a:solidFill>
              </a:defRPr>
            </a:pPr>
            <a:endParaRPr lang="ru-RU"/>
          </a:p>
        </c:txPr>
      </c:legendEntry>
      <c:layout>
        <c:manualLayout>
          <c:xMode val="edge"/>
          <c:yMode val="edge"/>
          <c:x val="0.80531806269223771"/>
          <c:y val="0.19252802665346"/>
          <c:w val="0.17130141855417536"/>
          <c:h val="0.55090334904841232"/>
        </c:manualLayout>
      </c:layout>
      <c:overlay val="0"/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+mj-lt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Ш6!$A$4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1674783400389946E-2"/>
          <c:y val="1.85120873362381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cap="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2.7894140123168213E-2"/>
          <c:y val="0.28677591956425169"/>
          <c:w val="0.51600409255469859"/>
          <c:h val="0.49020046935214967"/>
        </c:manualLayout>
      </c:layout>
      <c:lineChart>
        <c:grouping val="standard"/>
        <c:varyColors val="0"/>
        <c:ser>
          <c:idx val="0"/>
          <c:order val="0"/>
          <c:tx>
            <c:strRef>
              <c:f>Ш6!$A$7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chemeClr val="accent2"/>
              </a:solidFill>
              <a:ln w="9525">
                <a:solidFill>
                  <a:schemeClr val="bg1"/>
                </a:solidFill>
              </a:ln>
              <a:effectLst/>
            </c:spPr>
          </c:marker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Ш6!$B$7:$T$7</c:f>
              <c:numCache>
                <c:formatCode>0</c:formatCode>
                <c:ptCount val="19"/>
                <c:pt idx="0">
                  <c:v>50</c:v>
                </c:pt>
                <c:pt idx="1">
                  <c:v>51</c:v>
                </c:pt>
                <c:pt idx="2">
                  <c:v>52</c:v>
                </c:pt>
                <c:pt idx="3">
                  <c:v>53</c:v>
                </c:pt>
                <c:pt idx="4">
                  <c:v>54</c:v>
                </c:pt>
                <c:pt idx="5">
                  <c:v>55</c:v>
                </c:pt>
                <c:pt idx="6">
                  <c:v>56</c:v>
                </c:pt>
                <c:pt idx="7">
                  <c:v>57</c:v>
                </c:pt>
                <c:pt idx="8">
                  <c:v>58</c:v>
                </c:pt>
                <c:pt idx="9">
                  <c:v>59</c:v>
                </c:pt>
                <c:pt idx="10">
                  <c:v>60</c:v>
                </c:pt>
                <c:pt idx="11">
                  <c:v>61</c:v>
                </c:pt>
                <c:pt idx="12">
                  <c:v>62</c:v>
                </c:pt>
                <c:pt idx="13">
                  <c:v>63</c:v>
                </c:pt>
                <c:pt idx="14">
                  <c:v>64</c:v>
                </c:pt>
                <c:pt idx="15">
                  <c:v>65</c:v>
                </c:pt>
                <c:pt idx="16">
                  <c:v>66</c:v>
                </c:pt>
                <c:pt idx="17">
                  <c:v>67</c:v>
                </c:pt>
                <c:pt idx="18">
                  <c:v>68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C8B4-4B27-AFE8-B9B959F1B406}"/>
            </c:ext>
          </c:extLst>
        </c:ser>
        <c:ser>
          <c:idx val="2"/>
          <c:order val="1"/>
          <c:tx>
            <c:strRef>
              <c:f>Ш6!$A$8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ln w="28575" cap="rnd">
              <a:solidFill>
                <a:srgbClr val="92D050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rgbClr val="92D050"/>
              </a:solidFill>
              <a:ln w="9525">
                <a:solidFill>
                  <a:schemeClr val="bg1"/>
                </a:solidFill>
                <a:prstDash val="solid"/>
              </a:ln>
              <a:effectLst/>
            </c:spPr>
          </c:marker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Ш6!$B$8:$T$8</c:f>
              <c:numCache>
                <c:formatCode>0</c:formatCode>
                <c:ptCount val="19"/>
                <c:pt idx="0">
                  <c:v>40</c:v>
                </c:pt>
                <c:pt idx="1">
                  <c:v>41</c:v>
                </c:pt>
                <c:pt idx="2">
                  <c:v>42</c:v>
                </c:pt>
                <c:pt idx="3">
                  <c:v>43</c:v>
                </c:pt>
                <c:pt idx="4">
                  <c:v>44</c:v>
                </c:pt>
                <c:pt idx="5">
                  <c:v>45</c:v>
                </c:pt>
                <c:pt idx="6">
                  <c:v>46</c:v>
                </c:pt>
                <c:pt idx="7">
                  <c:v>47</c:v>
                </c:pt>
                <c:pt idx="8">
                  <c:v>48</c:v>
                </c:pt>
                <c:pt idx="9">
                  <c:v>49</c:v>
                </c:pt>
                <c:pt idx="10">
                  <c:v>50</c:v>
                </c:pt>
                <c:pt idx="11">
                  <c:v>51</c:v>
                </c:pt>
                <c:pt idx="12">
                  <c:v>52</c:v>
                </c:pt>
                <c:pt idx="13">
                  <c:v>53</c:v>
                </c:pt>
                <c:pt idx="14">
                  <c:v>54</c:v>
                </c:pt>
                <c:pt idx="15">
                  <c:v>55</c:v>
                </c:pt>
                <c:pt idx="16">
                  <c:v>56</c:v>
                </c:pt>
                <c:pt idx="17">
                  <c:v>57</c:v>
                </c:pt>
                <c:pt idx="18">
                  <c:v>58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C8B4-4B27-AFE8-B9B959F1B406}"/>
            </c:ext>
          </c:extLst>
        </c:ser>
        <c:ser>
          <c:idx val="1"/>
          <c:order val="2"/>
          <c:tx>
            <c:strRef>
              <c:f>Ш6!$A$9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ln w="28575" cap="rnd">
              <a:solidFill>
                <a:srgbClr val="4472C4"/>
              </a:solidFill>
              <a:round/>
            </a:ln>
            <a:effectLst/>
          </c:spPr>
          <c:marker>
            <c:symbol val="circle"/>
            <c:size val="6"/>
            <c:spPr>
              <a:solidFill>
                <a:srgbClr val="4472C4"/>
              </a:solidFill>
              <a:ln w="9525">
                <a:solidFill>
                  <a:schemeClr val="bg1"/>
                </a:solidFill>
              </a:ln>
              <a:effectLst/>
            </c:spPr>
          </c:marker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Ш6!$B$9:$T$9</c:f>
              <c:numCache>
                <c:formatCode>0</c:formatCode>
                <c:ptCount val="19"/>
                <c:pt idx="0">
                  <c:v>30</c:v>
                </c:pt>
                <c:pt idx="1">
                  <c:v>31</c:v>
                </c:pt>
                <c:pt idx="2">
                  <c:v>32</c:v>
                </c:pt>
                <c:pt idx="3">
                  <c:v>33</c:v>
                </c:pt>
                <c:pt idx="4">
                  <c:v>34</c:v>
                </c:pt>
                <c:pt idx="5">
                  <c:v>35</c:v>
                </c:pt>
                <c:pt idx="6">
                  <c:v>36</c:v>
                </c:pt>
                <c:pt idx="7">
                  <c:v>37</c:v>
                </c:pt>
                <c:pt idx="8">
                  <c:v>38</c:v>
                </c:pt>
                <c:pt idx="9">
                  <c:v>39</c:v>
                </c:pt>
                <c:pt idx="10">
                  <c:v>40</c:v>
                </c:pt>
                <c:pt idx="11">
                  <c:v>41</c:v>
                </c:pt>
                <c:pt idx="12">
                  <c:v>42</c:v>
                </c:pt>
                <c:pt idx="13">
                  <c:v>43</c:v>
                </c:pt>
                <c:pt idx="14">
                  <c:v>44</c:v>
                </c:pt>
                <c:pt idx="15">
                  <c:v>45</c:v>
                </c:pt>
                <c:pt idx="16">
                  <c:v>46</c:v>
                </c:pt>
                <c:pt idx="17">
                  <c:v>47</c:v>
                </c:pt>
                <c:pt idx="18">
                  <c:v>48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C8B4-4B27-AFE8-B9B959F1B406}"/>
            </c:ext>
          </c:extLst>
        </c:ser>
        <c:ser>
          <c:idx val="3"/>
          <c:order val="3"/>
          <c:tx>
            <c:strRef>
              <c:f>Ш6!$A$10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bg1"/>
                </a:solidFill>
              </a:ln>
              <a:effectLst/>
            </c:spPr>
          </c:marker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Ш6!$B$10:$T$10</c:f>
              <c:numCache>
                <c:formatCode>0</c:formatCode>
                <c:ptCount val="19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  <c:pt idx="5">
                  <c:v>25</c:v>
                </c:pt>
                <c:pt idx="6">
                  <c:v>26</c:v>
                </c:pt>
                <c:pt idx="7">
                  <c:v>27</c:v>
                </c:pt>
                <c:pt idx="8">
                  <c:v>28</c:v>
                </c:pt>
                <c:pt idx="9">
                  <c:v>29</c:v>
                </c:pt>
                <c:pt idx="10">
                  <c:v>30</c:v>
                </c:pt>
                <c:pt idx="11">
                  <c:v>31</c:v>
                </c:pt>
                <c:pt idx="12">
                  <c:v>32</c:v>
                </c:pt>
                <c:pt idx="13">
                  <c:v>33</c:v>
                </c:pt>
                <c:pt idx="14">
                  <c:v>34</c:v>
                </c:pt>
                <c:pt idx="15">
                  <c:v>35</c:v>
                </c:pt>
                <c:pt idx="16">
                  <c:v>36</c:v>
                </c:pt>
                <c:pt idx="17">
                  <c:v>37</c:v>
                </c:pt>
                <c:pt idx="18">
                  <c:v>38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C8B4-4B27-AFE8-B9B959F1B406}"/>
            </c:ext>
          </c:extLst>
        </c:ser>
        <c:ser>
          <c:idx val="4"/>
          <c:order val="4"/>
          <c:tx>
            <c:strRef>
              <c:f>Ш6!$A$11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ln w="28575" cap="rnd">
              <a:solidFill>
                <a:srgbClr val="68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680000"/>
              </a:solidFill>
              <a:ln w="9525">
                <a:solidFill>
                  <a:schemeClr val="bg1"/>
                </a:solidFill>
              </a:ln>
              <a:effectLst/>
            </c:spPr>
          </c:marker>
          <c:cat>
            <c:numRef>
              <c:f>Ш6!$B$6:$T$6</c:f>
              <c:numCache>
                <c:formatCode>General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Ш6!$B$11:$T$11</c:f>
              <c:numCache>
                <c:formatCode>0</c:formatCode>
                <c:ptCount val="19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  <c:pt idx="9">
                  <c:v>19</c:v>
                </c:pt>
                <c:pt idx="10">
                  <c:v>20</c:v>
                </c:pt>
                <c:pt idx="11">
                  <c:v>21</c:v>
                </c:pt>
                <c:pt idx="12">
                  <c:v>22</c:v>
                </c:pt>
                <c:pt idx="13">
                  <c:v>23</c:v>
                </c:pt>
                <c:pt idx="14">
                  <c:v>24</c:v>
                </c:pt>
                <c:pt idx="15">
                  <c:v>25</c:v>
                </c:pt>
                <c:pt idx="16">
                  <c:v>26</c:v>
                </c:pt>
                <c:pt idx="17">
                  <c:v>27</c:v>
                </c:pt>
                <c:pt idx="18">
                  <c:v>28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5-C8B4-4B27-AFE8-B9B959F1B4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4970544"/>
        <c:axId val="614968368"/>
      </c:lineChart>
      <c:catAx>
        <c:axId val="614970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4968368"/>
        <c:crosses val="autoZero"/>
        <c:auto val="1"/>
        <c:lblAlgn val="ctr"/>
        <c:lblOffset val="100"/>
        <c:noMultiLvlLbl val="0"/>
      </c:catAx>
      <c:valAx>
        <c:axId val="61496836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crossAx val="614970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1" i="0" u="none" strike="noStrike" kern="1200" cap="small" baseline="0">
                <a:solidFill>
                  <a:schemeClr val="accent2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1" i="0" u="none" strike="noStrike" kern="1200" cap="small" baseline="0">
                <a:solidFill>
                  <a:srgbClr val="92D050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900" b="1" i="0" u="none" strike="noStrike" kern="1200" cap="small" baseline="0">
                <a:solidFill>
                  <a:srgbClr val="4472C4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rgbClr val="FFC000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4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cap="small" baseline="0">
                <a:solidFill>
                  <a:srgbClr val="680000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0.56760774437273731"/>
          <c:y val="0.35519218614935816"/>
          <c:w val="0.18140595684802999"/>
          <c:h val="0.361821356580687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cap="sm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90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682087724746268"/>
          <c:y val="0.27453584259414382"/>
          <c:w val="0.88013608733471616"/>
          <c:h val="0.5707203804925415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Ш6!$A$7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1" i="0" u="none" strike="noStrike" kern="1200" baseline="0">
                    <a:solidFill>
                      <a:schemeClr val="accent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Ш6!$V$6</c:f>
              <c:strCache>
                <c:ptCount val="1"/>
                <c:pt idx="0">
                  <c:v>2004-2010</c:v>
                </c:pt>
              </c:strCache>
            </c:strRef>
          </c:cat>
          <c:val>
            <c:numRef>
              <c:f>Ш6!$V$7</c:f>
              <c:numCache>
                <c:formatCode>#,##0</c:formatCode>
                <c:ptCount val="1"/>
                <c:pt idx="0">
                  <c:v>371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CD93-4210-A1E6-FD2A3A9B9111}"/>
            </c:ext>
          </c:extLst>
        </c:ser>
        <c:ser>
          <c:idx val="1"/>
          <c:order val="1"/>
          <c:tx>
            <c:strRef>
              <c:f>Ш6!$A$8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solidFill>
              <a:srgbClr val="92D05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1" i="0" u="none" strike="noStrike" kern="1200" baseline="0">
                    <a:solidFill>
                      <a:srgbClr val="92D050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Ш6!$V$6</c:f>
              <c:strCache>
                <c:ptCount val="1"/>
                <c:pt idx="0">
                  <c:v>2004-2010</c:v>
                </c:pt>
              </c:strCache>
            </c:strRef>
          </c:cat>
          <c:val>
            <c:numRef>
              <c:f>Ш6!$V$8</c:f>
              <c:numCache>
                <c:formatCode>#,##0</c:formatCode>
                <c:ptCount val="1"/>
                <c:pt idx="0">
                  <c:v>301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CD93-4210-A1E6-FD2A3A9B9111}"/>
            </c:ext>
          </c:extLst>
        </c:ser>
        <c:ser>
          <c:idx val="2"/>
          <c:order val="2"/>
          <c:tx>
            <c:strRef>
              <c:f>Ш6!$A$9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solidFill>
              <a:srgbClr val="4472C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1" i="0" u="none" strike="noStrike" kern="1200" baseline="0">
                    <a:solidFill>
                      <a:srgbClr val="4472C4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Ш6!$V$6</c:f>
              <c:strCache>
                <c:ptCount val="1"/>
                <c:pt idx="0">
                  <c:v>2004-2010</c:v>
                </c:pt>
              </c:strCache>
            </c:strRef>
          </c:cat>
          <c:val>
            <c:numRef>
              <c:f>Ш6!$V$9</c:f>
              <c:numCache>
                <c:formatCode>#,##0</c:formatCode>
                <c:ptCount val="1"/>
                <c:pt idx="0">
                  <c:v>231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CD93-4210-A1E6-FD2A3A9B9111}"/>
            </c:ext>
          </c:extLst>
        </c:ser>
        <c:ser>
          <c:idx val="3"/>
          <c:order val="3"/>
          <c:tx>
            <c:strRef>
              <c:f>Ш6!$A$10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1" i="0" u="none" strike="noStrike" kern="1200" baseline="0">
                    <a:solidFill>
                      <a:srgbClr val="FFC000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Ш6!$V$6</c:f>
              <c:strCache>
                <c:ptCount val="1"/>
                <c:pt idx="0">
                  <c:v>2004-2010</c:v>
                </c:pt>
              </c:strCache>
            </c:strRef>
          </c:cat>
          <c:val>
            <c:numRef>
              <c:f>Ш6!$V$10</c:f>
              <c:numCache>
                <c:formatCode>#,##0</c:formatCode>
                <c:ptCount val="1"/>
                <c:pt idx="0">
                  <c:v>161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5-CD93-4210-A1E6-FD2A3A9B9111}"/>
            </c:ext>
          </c:extLst>
        </c:ser>
        <c:ser>
          <c:idx val="4"/>
          <c:order val="4"/>
          <c:tx>
            <c:strRef>
              <c:f>Ш6!$A$11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solidFill>
              <a:srgbClr val="68000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1" i="0" u="none" strike="noStrike" kern="1200" baseline="0">
                    <a:solidFill>
                      <a:srgbClr val="680000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Ш6!$V$6</c:f>
              <c:strCache>
                <c:ptCount val="1"/>
                <c:pt idx="0">
                  <c:v>2004-2010</c:v>
                </c:pt>
              </c:strCache>
            </c:strRef>
          </c:cat>
          <c:val>
            <c:numRef>
              <c:f>Ш6!$V$11</c:f>
              <c:numCache>
                <c:formatCode>#,##0</c:formatCode>
                <c:ptCount val="1"/>
                <c:pt idx="0">
                  <c:v>91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6-CD93-4210-A1E6-FD2A3A9B91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4965648"/>
        <c:axId val="614955856"/>
      </c:barChart>
      <c:catAx>
        <c:axId val="614965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4955856"/>
        <c:crosses val="autoZero"/>
        <c:auto val="1"/>
        <c:lblAlgn val="ctr"/>
        <c:lblOffset val="100"/>
        <c:noMultiLvlLbl val="0"/>
      </c:catAx>
      <c:valAx>
        <c:axId val="614955856"/>
        <c:scaling>
          <c:orientation val="minMax"/>
          <c:min val="0"/>
        </c:scaling>
        <c:delete val="1"/>
        <c:axPos val="l"/>
        <c:numFmt formatCode="#,##0" sourceLinked="1"/>
        <c:majorTickMark val="out"/>
        <c:minorTickMark val="none"/>
        <c:tickLblPos val="nextTo"/>
        <c:crossAx val="6149656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Ш7!$A$4</c:f>
          <c:strCache>
            <c:ptCount val="1"/>
            <c:pt idx="0">
              <c:v>Заголовок диаграммы (ед.изм.)</c:v>
            </c:pt>
          </c:strCache>
        </c:strRef>
      </c:tx>
      <c:layout>
        <c:manualLayout>
          <c:xMode val="edge"/>
          <c:yMode val="edge"/>
          <c:x val="2.7224184596807279E-2"/>
          <c:y val="2.30158703789674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37725740740740743"/>
          <c:y val="0.13978114663407232"/>
          <c:w val="0.48733240740740741"/>
          <c:h val="0.75417548540738666"/>
        </c:manualLayout>
      </c:layout>
      <c:lineChart>
        <c:grouping val="standard"/>
        <c:varyColors val="0"/>
        <c:ser>
          <c:idx val="0"/>
          <c:order val="0"/>
          <c:tx>
            <c:strRef>
              <c:f>Ш7!$A$8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22225" cap="rnd">
              <a:solidFill>
                <a:schemeClr val="bg2">
                  <a:lumMod val="9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2">
                  <a:lumMod val="90000"/>
                </a:schemeClr>
              </a:solidFill>
              <a:ln w="9525">
                <a:solidFill>
                  <a:schemeClr val="bg2">
                    <a:lumMod val="90000"/>
                  </a:schemeClr>
                </a:solidFill>
              </a:ln>
              <a:effectLst/>
            </c:spPr>
          </c:marker>
          <c:dLbls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Ш7!$B$5:$C$5</c:f>
              <c:strCache>
                <c:ptCount val="2"/>
                <c:pt idx="0">
                  <c:v>Было</c:v>
                </c:pt>
                <c:pt idx="1">
                  <c:v>Стало</c:v>
                </c:pt>
              </c:strCache>
            </c:strRef>
          </c:cat>
          <c:val>
            <c:numRef>
              <c:f>Ш7!$B$8:$C$8</c:f>
              <c:numCache>
                <c:formatCode>#,##0</c:formatCode>
                <c:ptCount val="2"/>
                <c:pt idx="0">
                  <c:v>840</c:v>
                </c:pt>
                <c:pt idx="1">
                  <c:v>880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86C0-4B8B-879E-12CFB2742EA8}"/>
            </c:ext>
          </c:extLst>
        </c:ser>
        <c:ser>
          <c:idx val="1"/>
          <c:order val="1"/>
          <c:tx>
            <c:strRef>
              <c:f>Ш7!$A$9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ln w="22225" cap="rnd">
              <a:solidFill>
                <a:schemeClr val="bg2">
                  <a:lumMod val="9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2">
                  <a:lumMod val="90000"/>
                </a:schemeClr>
              </a:solidFill>
              <a:ln w="9525">
                <a:solidFill>
                  <a:schemeClr val="bg2">
                    <a:lumMod val="90000"/>
                  </a:schemeClr>
                </a:solidFill>
              </a:ln>
              <a:effectLst/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Ш7!$B$5:$C$5</c:f>
              <c:strCache>
                <c:ptCount val="2"/>
                <c:pt idx="0">
                  <c:v>Было</c:v>
                </c:pt>
                <c:pt idx="1">
                  <c:v>Стало</c:v>
                </c:pt>
              </c:strCache>
            </c:strRef>
          </c:cat>
          <c:val>
            <c:numRef>
              <c:f>Ш7!$B$9:$C$9</c:f>
              <c:numCache>
                <c:formatCode>#,##0</c:formatCode>
                <c:ptCount val="2"/>
                <c:pt idx="0">
                  <c:v>480</c:v>
                </c:pt>
                <c:pt idx="1">
                  <c:v>710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86C0-4B8B-879E-12CFB2742EA8}"/>
            </c:ext>
          </c:extLst>
        </c:ser>
        <c:ser>
          <c:idx val="2"/>
          <c:order val="2"/>
          <c:tx>
            <c:strRef>
              <c:f>Ш7!$A$10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ln w="22225" cap="rnd">
              <a:solidFill>
                <a:schemeClr val="bg2">
                  <a:lumMod val="9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2">
                  <a:lumMod val="90000"/>
                </a:schemeClr>
              </a:solidFill>
              <a:ln w="9525">
                <a:solidFill>
                  <a:schemeClr val="bg2">
                    <a:lumMod val="90000"/>
                  </a:schemeClr>
                </a:solidFill>
              </a:ln>
              <a:effectLst/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Ш7!$B$5:$C$5</c:f>
              <c:strCache>
                <c:ptCount val="2"/>
                <c:pt idx="0">
                  <c:v>Было</c:v>
                </c:pt>
                <c:pt idx="1">
                  <c:v>Стало</c:v>
                </c:pt>
              </c:strCache>
            </c:strRef>
          </c:cat>
          <c:val>
            <c:numRef>
              <c:f>Ш7!$B$10:$C$10</c:f>
              <c:numCache>
                <c:formatCode>#,##0</c:formatCode>
                <c:ptCount val="2"/>
                <c:pt idx="0">
                  <c:v>330</c:v>
                </c:pt>
                <c:pt idx="1">
                  <c:v>660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86C0-4B8B-879E-12CFB2742EA8}"/>
            </c:ext>
          </c:extLst>
        </c:ser>
        <c:ser>
          <c:idx val="3"/>
          <c:order val="3"/>
          <c:tx>
            <c:strRef>
              <c:f>Ш7!$A$11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ln w="31750" cap="rnd">
              <a:solidFill>
                <a:srgbClr val="FF993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9933"/>
              </a:solidFill>
              <a:ln w="9525">
                <a:solidFill>
                  <a:srgbClr val="FF9933"/>
                </a:solidFill>
              </a:ln>
              <a:effectLst/>
            </c:spPr>
          </c:marker>
          <c:dPt>
            <c:idx val="0"/>
            <c:marker>
              <c:symbol val="circle"/>
              <c:size val="5"/>
              <c:spPr>
                <a:solidFill>
                  <a:srgbClr val="FF9933"/>
                </a:solidFill>
                <a:ln w="9525">
                  <a:solidFill>
                    <a:srgbClr val="FF9933"/>
                  </a:solidFill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8-86C0-4B8B-879E-12CFB2742EA8}"/>
              </c:ext>
            </c:extLst>
          </c:dPt>
          <c:dPt>
            <c:idx val="1"/>
            <c:marker>
              <c:symbol val="circle"/>
              <c:size val="5"/>
              <c:spPr>
                <a:solidFill>
                  <a:srgbClr val="FF9933"/>
                </a:solidFill>
                <a:ln w="9525">
                  <a:solidFill>
                    <a:srgbClr val="FF9933"/>
                  </a:solidFill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9-86C0-4B8B-879E-12CFB2742EA8}"/>
              </c:ext>
            </c:extLst>
          </c:dPt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8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9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rgbClr val="FF9933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Ш7!$B$5:$C$5</c:f>
              <c:strCache>
                <c:ptCount val="2"/>
                <c:pt idx="0">
                  <c:v>Было</c:v>
                </c:pt>
                <c:pt idx="1">
                  <c:v>Стало</c:v>
                </c:pt>
              </c:strCache>
            </c:strRef>
          </c:cat>
          <c:val>
            <c:numRef>
              <c:f>Ш7!$B$11:$C$11</c:f>
              <c:numCache>
                <c:formatCode>#,##0</c:formatCode>
                <c:ptCount val="2"/>
                <c:pt idx="0">
                  <c:v>200</c:v>
                </c:pt>
                <c:pt idx="1">
                  <c:v>1140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A-86C0-4B8B-879E-12CFB2742EA8}"/>
            </c:ext>
          </c:extLst>
        </c:ser>
        <c:ser>
          <c:idx val="4"/>
          <c:order val="4"/>
          <c:tx>
            <c:strRef>
              <c:f>Ш7!$A$12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ln w="22225" cap="rnd">
              <a:solidFill>
                <a:schemeClr val="bg2">
                  <a:lumMod val="9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2">
                  <a:lumMod val="90000"/>
                </a:schemeClr>
              </a:solidFill>
              <a:ln w="9525">
                <a:solidFill>
                  <a:schemeClr val="bg2">
                    <a:lumMod val="90000"/>
                  </a:schemeClr>
                </a:solidFill>
              </a:ln>
              <a:effectLst/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B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C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Ш7!$B$5:$C$5</c:f>
              <c:strCache>
                <c:ptCount val="2"/>
                <c:pt idx="0">
                  <c:v>Было</c:v>
                </c:pt>
                <c:pt idx="1">
                  <c:v>Стало</c:v>
                </c:pt>
              </c:strCache>
            </c:strRef>
          </c:cat>
          <c:val>
            <c:numRef>
              <c:f>Ш7!$B$12:$C$12</c:f>
              <c:numCache>
                <c:formatCode>#,##0</c:formatCode>
                <c:ptCount val="2"/>
                <c:pt idx="0">
                  <c:v>80</c:v>
                </c:pt>
                <c:pt idx="1">
                  <c:v>240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D-86C0-4B8B-879E-12CFB2742EA8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14956944"/>
        <c:axId val="614956400"/>
      </c:lineChart>
      <c:catAx>
        <c:axId val="6149569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4956400"/>
        <c:crosses val="autoZero"/>
        <c:auto val="1"/>
        <c:lblAlgn val="ctr"/>
        <c:lblOffset val="100"/>
        <c:noMultiLvlLbl val="0"/>
      </c:catAx>
      <c:valAx>
        <c:axId val="614956400"/>
        <c:scaling>
          <c:orientation val="minMax"/>
        </c:scaling>
        <c:delete val="1"/>
        <c:axPos val="l"/>
        <c:numFmt formatCode="#,##0" sourceLinked="1"/>
        <c:majorTickMark val="none"/>
        <c:minorTickMark val="none"/>
        <c:tickLblPos val="nextTo"/>
        <c:crossAx val="6149569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Ш7!$H$4</c:f>
          <c:strCache>
            <c:ptCount val="1"/>
          </c:strCache>
        </c:strRef>
      </c:tx>
      <c:layout>
        <c:manualLayout>
          <c:xMode val="edge"/>
          <c:yMode val="edge"/>
          <c:x val="2.7224184596807279E-2"/>
          <c:y val="2.30158703789674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39685617283950619"/>
          <c:y val="0.13978114663407232"/>
          <c:w val="0.46773364197530864"/>
          <c:h val="0.77396900466567253"/>
        </c:manualLayout>
      </c:layout>
      <c:lineChart>
        <c:grouping val="standard"/>
        <c:varyColors val="0"/>
        <c:ser>
          <c:idx val="0"/>
          <c:order val="0"/>
          <c:tx>
            <c:strRef>
              <c:f>Ш7!$A$8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25400" cap="rnd">
              <a:solidFill>
                <a:srgbClr val="D0978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D09786"/>
              </a:solidFill>
              <a:ln w="9525">
                <a:solidFill>
                  <a:srgbClr val="D09786"/>
                </a:solidFill>
              </a:ln>
              <a:effectLst/>
            </c:spPr>
          </c:marker>
          <c:dLbls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D09786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Ш7!$B$6:$C$6</c:f>
              <c:strCache>
                <c:ptCount val="2"/>
                <c:pt idx="0">
                  <c:v>До</c:v>
                </c:pt>
                <c:pt idx="1">
                  <c:v>После</c:v>
                </c:pt>
              </c:strCache>
            </c:strRef>
          </c:cat>
          <c:val>
            <c:numRef>
              <c:f>Ш7!$B$8:$C$8</c:f>
              <c:numCache>
                <c:formatCode>#,##0</c:formatCode>
                <c:ptCount val="2"/>
                <c:pt idx="0">
                  <c:v>840</c:v>
                </c:pt>
                <c:pt idx="1">
                  <c:v>880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86C0-4B8B-879E-12CFB2742EA8}"/>
            </c:ext>
          </c:extLst>
        </c:ser>
        <c:ser>
          <c:idx val="1"/>
          <c:order val="1"/>
          <c:tx>
            <c:strRef>
              <c:f>Ш7!$A$9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ln w="25400" cap="rnd">
              <a:solidFill>
                <a:srgbClr val="84A29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84A295"/>
              </a:solidFill>
              <a:ln w="9525">
                <a:solidFill>
                  <a:srgbClr val="84A295"/>
                </a:solidFill>
              </a:ln>
              <a:effectLst/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84A295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Ш7!$B$6:$C$6</c:f>
              <c:strCache>
                <c:ptCount val="2"/>
                <c:pt idx="0">
                  <c:v>До</c:v>
                </c:pt>
                <c:pt idx="1">
                  <c:v>После</c:v>
                </c:pt>
              </c:strCache>
            </c:strRef>
          </c:cat>
          <c:val>
            <c:numRef>
              <c:f>Ш7!$B$9:$C$9</c:f>
              <c:numCache>
                <c:formatCode>#,##0</c:formatCode>
                <c:ptCount val="2"/>
                <c:pt idx="0">
                  <c:v>480</c:v>
                </c:pt>
                <c:pt idx="1">
                  <c:v>710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86C0-4B8B-879E-12CFB2742EA8}"/>
            </c:ext>
          </c:extLst>
        </c:ser>
        <c:ser>
          <c:idx val="2"/>
          <c:order val="2"/>
          <c:tx>
            <c:strRef>
              <c:f>Ш7!$A$10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ln w="25400" cap="rnd">
              <a:solidFill>
                <a:srgbClr val="86566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865666"/>
              </a:solidFill>
              <a:ln w="9525">
                <a:solidFill>
                  <a:srgbClr val="865666"/>
                </a:solidFill>
              </a:ln>
              <a:effectLst/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865666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Ш7!$B$6:$C$6</c:f>
              <c:strCache>
                <c:ptCount val="2"/>
                <c:pt idx="0">
                  <c:v>До</c:v>
                </c:pt>
                <c:pt idx="1">
                  <c:v>После</c:v>
                </c:pt>
              </c:strCache>
            </c:strRef>
          </c:cat>
          <c:val>
            <c:numRef>
              <c:f>Ш7!$B$10:$C$10</c:f>
              <c:numCache>
                <c:formatCode>#,##0</c:formatCode>
                <c:ptCount val="2"/>
                <c:pt idx="0">
                  <c:v>330</c:v>
                </c:pt>
                <c:pt idx="1">
                  <c:v>660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86C0-4B8B-879E-12CFB2742EA8}"/>
            </c:ext>
          </c:extLst>
        </c:ser>
        <c:ser>
          <c:idx val="3"/>
          <c:order val="3"/>
          <c:tx>
            <c:strRef>
              <c:f>Ш7!$A$11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ln w="25400" cap="rnd">
              <a:solidFill>
                <a:srgbClr val="6667AB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Pt>
            <c:idx val="0"/>
            <c:marker>
              <c:symbol val="circle"/>
              <c:size val="5"/>
              <c:spPr>
                <a:solidFill>
                  <a:srgbClr val="6667AB"/>
                </a:solidFill>
                <a:ln w="9525">
                  <a:solidFill>
                    <a:srgbClr val="6667AB"/>
                  </a:solidFill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8-86C0-4B8B-879E-12CFB2742EA8}"/>
              </c:ext>
            </c:extLst>
          </c:dPt>
          <c:dPt>
            <c:idx val="1"/>
            <c:marker>
              <c:symbol val="circle"/>
              <c:size val="5"/>
              <c:spPr>
                <a:solidFill>
                  <a:srgbClr val="6667AB"/>
                </a:solidFill>
                <a:ln w="9525">
                  <a:solidFill>
                    <a:srgbClr val="6667AB"/>
                  </a:solidFill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9-86C0-4B8B-879E-12CFB2742EA8}"/>
              </c:ext>
            </c:extLst>
          </c:dPt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8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9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6667AB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Ш7!$B$6:$C$6</c:f>
              <c:strCache>
                <c:ptCount val="2"/>
                <c:pt idx="0">
                  <c:v>До</c:v>
                </c:pt>
                <c:pt idx="1">
                  <c:v>После</c:v>
                </c:pt>
              </c:strCache>
            </c:strRef>
          </c:cat>
          <c:val>
            <c:numRef>
              <c:f>Ш7!$B$11:$C$11</c:f>
              <c:numCache>
                <c:formatCode>#,##0</c:formatCode>
                <c:ptCount val="2"/>
                <c:pt idx="0">
                  <c:v>200</c:v>
                </c:pt>
                <c:pt idx="1">
                  <c:v>1140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A-86C0-4B8B-879E-12CFB2742EA8}"/>
            </c:ext>
          </c:extLst>
        </c:ser>
        <c:ser>
          <c:idx val="4"/>
          <c:order val="4"/>
          <c:tx>
            <c:strRef>
              <c:f>Ш7!$A$12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ln w="25400" cap="rnd">
              <a:solidFill>
                <a:srgbClr val="CABB8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CABB80"/>
              </a:solidFill>
              <a:ln w="9525">
                <a:solidFill>
                  <a:srgbClr val="CABB80"/>
                </a:solidFill>
              </a:ln>
              <a:effectLst/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B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C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CABB80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Ш7!$B$6:$C$6</c:f>
              <c:strCache>
                <c:ptCount val="2"/>
                <c:pt idx="0">
                  <c:v>До</c:v>
                </c:pt>
                <c:pt idx="1">
                  <c:v>После</c:v>
                </c:pt>
              </c:strCache>
            </c:strRef>
          </c:cat>
          <c:val>
            <c:numRef>
              <c:f>Ш7!$B$12:$C$12</c:f>
              <c:numCache>
                <c:formatCode>#,##0</c:formatCode>
                <c:ptCount val="2"/>
                <c:pt idx="0">
                  <c:v>80</c:v>
                </c:pt>
                <c:pt idx="1">
                  <c:v>240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D-86C0-4B8B-879E-12CFB2742EA8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14960208"/>
        <c:axId val="614961840"/>
      </c:lineChart>
      <c:catAx>
        <c:axId val="6149602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4961840"/>
        <c:crosses val="autoZero"/>
        <c:auto val="1"/>
        <c:lblAlgn val="ctr"/>
        <c:lblOffset val="100"/>
        <c:noMultiLvlLbl val="0"/>
      </c:catAx>
      <c:valAx>
        <c:axId val="614961840"/>
        <c:scaling>
          <c:orientation val="minMax"/>
        </c:scaling>
        <c:delete val="1"/>
        <c:axPos val="l"/>
        <c:numFmt formatCode="#,##0" sourceLinked="1"/>
        <c:majorTickMark val="none"/>
        <c:minorTickMark val="none"/>
        <c:tickLblPos val="nextTo"/>
        <c:crossAx val="61496020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Ш7!$A$4</c:f>
          <c:strCache>
            <c:ptCount val="1"/>
            <c:pt idx="0">
              <c:v>Заголовок диаграммы (ед.изм.)</c:v>
            </c:pt>
          </c:strCache>
        </c:strRef>
      </c:tx>
      <c:layout>
        <c:manualLayout>
          <c:xMode val="edge"/>
          <c:yMode val="edge"/>
          <c:x val="2.7224184596807279E-2"/>
          <c:y val="2.30158703789674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37725740740740743"/>
          <c:y val="0.13978114663407232"/>
          <c:w val="0.48733240740740741"/>
          <c:h val="0.77396900466567253"/>
        </c:manualLayout>
      </c:layout>
      <c:lineChart>
        <c:grouping val="standard"/>
        <c:varyColors val="0"/>
        <c:ser>
          <c:idx val="0"/>
          <c:order val="0"/>
          <c:tx>
            <c:strRef>
              <c:f>Ш7!$A$8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15875" cap="rnd">
              <a:solidFill>
                <a:srgbClr val="FFCCFF"/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rgbClr val="FFCCFF"/>
              </a:solidFill>
              <a:ln w="9525">
                <a:solidFill>
                  <a:srgbClr val="FFCCFF"/>
                </a:solidFill>
              </a:ln>
              <a:effectLst/>
            </c:spPr>
          </c:marker>
          <c:dLbls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Ш7!$B$7:$C$7</c:f>
              <c:numCache>
                <c:formatCode>General</c:formatCode>
                <c:ptCount val="2"/>
                <c:pt idx="0">
                  <c:v>2012</c:v>
                </c:pt>
                <c:pt idx="1">
                  <c:v>2022</c:v>
                </c:pt>
              </c:numCache>
            </c:numRef>
          </c:cat>
          <c:val>
            <c:numRef>
              <c:f>Ш7!$B$8:$C$8</c:f>
              <c:numCache>
                <c:formatCode>#,##0</c:formatCode>
                <c:ptCount val="2"/>
                <c:pt idx="0">
                  <c:v>840</c:v>
                </c:pt>
                <c:pt idx="1">
                  <c:v>880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86C0-4B8B-879E-12CFB2742EA8}"/>
            </c:ext>
          </c:extLst>
        </c:ser>
        <c:ser>
          <c:idx val="1"/>
          <c:order val="1"/>
          <c:tx>
            <c:strRef>
              <c:f>Ш7!$A$9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ln w="15875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Ш7!$B$7:$C$7</c:f>
              <c:numCache>
                <c:formatCode>General</c:formatCode>
                <c:ptCount val="2"/>
                <c:pt idx="0">
                  <c:v>2012</c:v>
                </c:pt>
                <c:pt idx="1">
                  <c:v>2022</c:v>
                </c:pt>
              </c:numCache>
            </c:numRef>
          </c:cat>
          <c:val>
            <c:numRef>
              <c:f>Ш7!$B$9:$C$9</c:f>
              <c:numCache>
                <c:formatCode>#,##0</c:formatCode>
                <c:ptCount val="2"/>
                <c:pt idx="0">
                  <c:v>480</c:v>
                </c:pt>
                <c:pt idx="1">
                  <c:v>710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86C0-4B8B-879E-12CFB2742EA8}"/>
            </c:ext>
          </c:extLst>
        </c:ser>
        <c:ser>
          <c:idx val="2"/>
          <c:order val="2"/>
          <c:tx>
            <c:strRef>
              <c:f>Ш7!$A$10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ln w="22225" cap="rnd">
              <a:solidFill>
                <a:schemeClr val="accent6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accent6">
                  <a:lumMod val="40000"/>
                  <a:lumOff val="60000"/>
                </a:schemeClr>
              </a:solidFill>
              <a:ln w="9525">
                <a:solidFill>
                  <a:schemeClr val="accent6">
                    <a:lumMod val="40000"/>
                    <a:lumOff val="60000"/>
                  </a:schemeClr>
                </a:solidFill>
              </a:ln>
              <a:effectLst/>
            </c:spPr>
          </c:marker>
          <c:dPt>
            <c:idx val="1"/>
            <c:marker>
              <c:symbol val="circle"/>
              <c:size val="3"/>
              <c:spPr>
                <a:solidFill>
                  <a:schemeClr val="accent6">
                    <a:lumMod val="40000"/>
                    <a:lumOff val="60000"/>
                  </a:schemeClr>
                </a:solidFill>
                <a:ln w="9525">
                  <a:solidFill>
                    <a:schemeClr val="accent6">
                      <a:lumMod val="40000"/>
                      <a:lumOff val="60000"/>
                    </a:schemeClr>
                  </a:solidFill>
                </a:ln>
                <a:effectLst/>
              </c:spPr>
            </c:marker>
            <c:bubble3D val="0"/>
            <c:spPr>
              <a:ln w="15875" cap="rnd">
                <a:solidFill>
                  <a:schemeClr val="accent6">
                    <a:lumMod val="40000"/>
                    <a:lumOff val="60000"/>
                  </a:schemeClr>
                </a:solidFill>
                <a:round/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6-86C0-4B8B-879E-12CFB2742EA8}"/>
              </c:ext>
            </c:extLst>
          </c:dPt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Ш7!$B$7:$C$7</c:f>
              <c:numCache>
                <c:formatCode>General</c:formatCode>
                <c:ptCount val="2"/>
                <c:pt idx="0">
                  <c:v>2012</c:v>
                </c:pt>
                <c:pt idx="1">
                  <c:v>2022</c:v>
                </c:pt>
              </c:numCache>
            </c:numRef>
          </c:cat>
          <c:val>
            <c:numRef>
              <c:f>Ш7!$B$10:$C$10</c:f>
              <c:numCache>
                <c:formatCode>#,##0</c:formatCode>
                <c:ptCount val="2"/>
                <c:pt idx="0">
                  <c:v>330</c:v>
                </c:pt>
                <c:pt idx="1">
                  <c:v>660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86C0-4B8B-879E-12CFB2742EA8}"/>
            </c:ext>
          </c:extLst>
        </c:ser>
        <c:ser>
          <c:idx val="3"/>
          <c:order val="3"/>
          <c:tx>
            <c:strRef>
              <c:f>Ш7!$A$11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ln w="31750" cap="rnd">
              <a:solidFill>
                <a:srgbClr val="FF993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9933"/>
              </a:solidFill>
              <a:ln w="9525">
                <a:solidFill>
                  <a:srgbClr val="FF9933"/>
                </a:solidFill>
              </a:ln>
              <a:effectLst/>
            </c:spPr>
          </c:marker>
          <c:dPt>
            <c:idx val="0"/>
            <c:marker>
              <c:symbol val="circle"/>
              <c:size val="5"/>
              <c:spPr>
                <a:solidFill>
                  <a:srgbClr val="FF9933"/>
                </a:solidFill>
                <a:ln w="9525">
                  <a:solidFill>
                    <a:srgbClr val="FF9933"/>
                  </a:solidFill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8-86C0-4B8B-879E-12CFB2742EA8}"/>
              </c:ext>
            </c:extLst>
          </c:dPt>
          <c:dPt>
            <c:idx val="1"/>
            <c:marker>
              <c:symbol val="circle"/>
              <c:size val="5"/>
              <c:spPr>
                <a:solidFill>
                  <a:srgbClr val="FF9933"/>
                </a:solidFill>
                <a:ln w="9525">
                  <a:solidFill>
                    <a:srgbClr val="FF9933"/>
                  </a:solidFill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9-86C0-4B8B-879E-12CFB2742EA8}"/>
              </c:ext>
            </c:extLst>
          </c:dPt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8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9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rgbClr val="FF9933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Ш7!$B$7:$C$7</c:f>
              <c:numCache>
                <c:formatCode>General</c:formatCode>
                <c:ptCount val="2"/>
                <c:pt idx="0">
                  <c:v>2012</c:v>
                </c:pt>
                <c:pt idx="1">
                  <c:v>2022</c:v>
                </c:pt>
              </c:numCache>
            </c:numRef>
          </c:cat>
          <c:val>
            <c:numRef>
              <c:f>Ш7!$B$11:$C$11</c:f>
              <c:numCache>
                <c:formatCode>#,##0</c:formatCode>
                <c:ptCount val="2"/>
                <c:pt idx="0">
                  <c:v>200</c:v>
                </c:pt>
                <c:pt idx="1">
                  <c:v>1140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A-86C0-4B8B-879E-12CFB2742EA8}"/>
            </c:ext>
          </c:extLst>
        </c:ser>
        <c:ser>
          <c:idx val="4"/>
          <c:order val="4"/>
          <c:tx>
            <c:strRef>
              <c:f>Ш7!$A$12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ln w="15875" cap="rnd">
              <a:solidFill>
                <a:schemeClr val="tx2">
                  <a:lumMod val="60000"/>
                  <a:lumOff val="40000"/>
                  <a:alpha val="60000"/>
                </a:schemeClr>
              </a:solidFill>
              <a:round/>
            </a:ln>
            <a:effectLst/>
          </c:spPr>
          <c:marker>
            <c:symbol val="circle"/>
            <c:size val="3"/>
            <c:spPr>
              <a:solidFill>
                <a:schemeClr val="tx2">
                  <a:lumMod val="60000"/>
                  <a:lumOff val="40000"/>
                </a:schemeClr>
              </a:solidFill>
              <a:ln w="9525">
                <a:solidFill>
                  <a:schemeClr val="tx2">
                    <a:lumMod val="60000"/>
                    <a:lumOff val="40000"/>
                  </a:schemeClr>
                </a:solidFill>
              </a:ln>
              <a:effectLst/>
            </c:spPr>
          </c:marker>
          <c:dLbls>
            <c:dLbl>
              <c:idx val="0"/>
              <c:dLblPos val="l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B-86C0-4B8B-879E-12CFB2742EA8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C-86C0-4B8B-879E-12CFB2742EA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Ш7!$B$7:$C$7</c:f>
              <c:numCache>
                <c:formatCode>General</c:formatCode>
                <c:ptCount val="2"/>
                <c:pt idx="0">
                  <c:v>2012</c:v>
                </c:pt>
                <c:pt idx="1">
                  <c:v>2022</c:v>
                </c:pt>
              </c:numCache>
            </c:numRef>
          </c:cat>
          <c:val>
            <c:numRef>
              <c:f>Ш7!$B$12:$C$12</c:f>
              <c:numCache>
                <c:formatCode>#,##0</c:formatCode>
                <c:ptCount val="2"/>
                <c:pt idx="0">
                  <c:v>80</c:v>
                </c:pt>
                <c:pt idx="1">
                  <c:v>240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D-86C0-4B8B-879E-12CFB2742EA8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14957488"/>
        <c:axId val="614959664"/>
      </c:lineChart>
      <c:catAx>
        <c:axId val="614957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4959664"/>
        <c:crosses val="autoZero"/>
        <c:auto val="1"/>
        <c:lblAlgn val="ctr"/>
        <c:lblOffset val="100"/>
        <c:noMultiLvlLbl val="0"/>
      </c:catAx>
      <c:valAx>
        <c:axId val="614959664"/>
        <c:scaling>
          <c:orientation val="minMax"/>
        </c:scaling>
        <c:delete val="1"/>
        <c:axPos val="l"/>
        <c:numFmt formatCode="#,##0" sourceLinked="1"/>
        <c:majorTickMark val="none"/>
        <c:minorTickMark val="none"/>
        <c:tickLblPos val="nextTo"/>
        <c:crossAx val="614957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Ш8!$A$8</c:f>
              <c:strCache>
                <c:ptCount val="1"/>
                <c:pt idx="0">
                  <c:v>Группа 1</c:v>
                </c:pt>
              </c:strCache>
            </c:strRef>
          </c:tx>
          <c:spPr>
            <a:solidFill>
              <a:srgbClr val="1E90FF"/>
            </a:solidFill>
            <a:ln>
              <a:noFill/>
            </a:ln>
            <a:effectLst/>
          </c:spPr>
          <c:invertIfNegative val="0"/>
          <c:cat>
            <c:numRef>
              <c:f>Ш8!$B$7:$M$7</c:f>
              <c:numCache>
                <c:formatCode>mmm\-yy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Ш8!$B$8:$M$8</c:f>
              <c:numCache>
                <c:formatCode>0</c:formatCode>
                <c:ptCount val="12"/>
                <c:pt idx="0">
                  <c:v>471.92</c:v>
                </c:pt>
                <c:pt idx="1">
                  <c:v>540.55999999999995</c:v>
                </c:pt>
                <c:pt idx="2">
                  <c:v>576.46</c:v>
                </c:pt>
                <c:pt idx="3">
                  <c:v>605.88</c:v>
                </c:pt>
                <c:pt idx="4">
                  <c:v>621.08000000000004</c:v>
                </c:pt>
                <c:pt idx="5">
                  <c:v>689.62</c:v>
                </c:pt>
                <c:pt idx="6">
                  <c:v>702.54</c:v>
                </c:pt>
                <c:pt idx="7">
                  <c:v>721.76</c:v>
                </c:pt>
                <c:pt idx="8">
                  <c:v>765.96</c:v>
                </c:pt>
                <c:pt idx="9">
                  <c:v>798.74</c:v>
                </c:pt>
                <c:pt idx="10">
                  <c:v>813.68</c:v>
                </c:pt>
                <c:pt idx="11">
                  <c:v>901.14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C186-4E50-A4BE-6B4F1B20E521}"/>
            </c:ext>
          </c:extLst>
        </c:ser>
        <c:ser>
          <c:idx val="1"/>
          <c:order val="1"/>
          <c:tx>
            <c:strRef>
              <c:f>Ш8!$A$9</c:f>
              <c:strCache>
                <c:ptCount val="1"/>
                <c:pt idx="0">
                  <c:v>Группа 2</c:v>
                </c:pt>
              </c:strCache>
            </c:strRef>
          </c:tx>
          <c:spPr>
            <a:solidFill>
              <a:srgbClr val="66C7C3"/>
            </a:solidFill>
            <a:ln>
              <a:noFill/>
            </a:ln>
            <a:effectLst/>
          </c:spPr>
          <c:invertIfNegative val="0"/>
          <c:cat>
            <c:numRef>
              <c:f>Ш8!$B$7:$M$7</c:f>
              <c:numCache>
                <c:formatCode>mmm\-yy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Ш8!$B$9:$M$9</c:f>
              <c:numCache>
                <c:formatCode>0</c:formatCode>
                <c:ptCount val="12"/>
                <c:pt idx="0">
                  <c:v>396.7</c:v>
                </c:pt>
                <c:pt idx="1">
                  <c:v>421.78</c:v>
                </c:pt>
                <c:pt idx="2">
                  <c:v>440.18</c:v>
                </c:pt>
                <c:pt idx="3">
                  <c:v>428.36</c:v>
                </c:pt>
                <c:pt idx="4">
                  <c:v>544.72</c:v>
                </c:pt>
                <c:pt idx="5">
                  <c:v>542.16</c:v>
                </c:pt>
                <c:pt idx="6">
                  <c:v>528.64</c:v>
                </c:pt>
                <c:pt idx="7">
                  <c:v>511.74</c:v>
                </c:pt>
                <c:pt idx="8">
                  <c:v>550.52</c:v>
                </c:pt>
                <c:pt idx="9">
                  <c:v>529.1</c:v>
                </c:pt>
                <c:pt idx="10">
                  <c:v>538.28</c:v>
                </c:pt>
                <c:pt idx="11">
                  <c:v>623.67999999999995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C186-4E50-A4BE-6B4F1B20E521}"/>
            </c:ext>
          </c:extLst>
        </c:ser>
        <c:ser>
          <c:idx val="2"/>
          <c:order val="2"/>
          <c:tx>
            <c:strRef>
              <c:f>Ш8!$A$10</c:f>
              <c:strCache>
                <c:ptCount val="1"/>
                <c:pt idx="0">
                  <c:v>Группа 3</c:v>
                </c:pt>
              </c:strCache>
            </c:strRef>
          </c:tx>
          <c:spPr>
            <a:solidFill>
              <a:srgbClr val="FF9999"/>
            </a:solidFill>
            <a:ln>
              <a:noFill/>
            </a:ln>
            <a:effectLst/>
          </c:spPr>
          <c:invertIfNegative val="0"/>
          <c:cat>
            <c:numRef>
              <c:f>Ш8!$B$7:$M$7</c:f>
              <c:numCache>
                <c:formatCode>mmm\-yy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Ш8!$B$10:$M$10</c:f>
              <c:numCache>
                <c:formatCode>0</c:formatCode>
                <c:ptCount val="12"/>
                <c:pt idx="0">
                  <c:v>395.28</c:v>
                </c:pt>
                <c:pt idx="1">
                  <c:v>468.98</c:v>
                </c:pt>
                <c:pt idx="2">
                  <c:v>496.94</c:v>
                </c:pt>
                <c:pt idx="3">
                  <c:v>489.1</c:v>
                </c:pt>
                <c:pt idx="4">
                  <c:v>544.55999999999995</c:v>
                </c:pt>
                <c:pt idx="5">
                  <c:v>629.88</c:v>
                </c:pt>
                <c:pt idx="6">
                  <c:v>630.04</c:v>
                </c:pt>
                <c:pt idx="7">
                  <c:v>640.67999999999995</c:v>
                </c:pt>
                <c:pt idx="8">
                  <c:v>661.16</c:v>
                </c:pt>
                <c:pt idx="9">
                  <c:v>700.1</c:v>
                </c:pt>
                <c:pt idx="10">
                  <c:v>722.08</c:v>
                </c:pt>
                <c:pt idx="11">
                  <c:v>832.92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C186-4E50-A4BE-6B4F1B20E521}"/>
            </c:ext>
          </c:extLst>
        </c:ser>
        <c:ser>
          <c:idx val="3"/>
          <c:order val="3"/>
          <c:tx>
            <c:strRef>
              <c:f>Ш8!$A$11</c:f>
              <c:strCache>
                <c:ptCount val="1"/>
                <c:pt idx="0">
                  <c:v>Группа 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numRef>
              <c:f>Ш8!$B$7:$M$7</c:f>
              <c:numCache>
                <c:formatCode>mmm\-yy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Ш8!$B$11:$M$11</c:f>
              <c:numCache>
                <c:formatCode>0</c:formatCode>
                <c:ptCount val="12"/>
                <c:pt idx="0">
                  <c:v>210.28</c:v>
                </c:pt>
                <c:pt idx="1">
                  <c:v>207.14</c:v>
                </c:pt>
                <c:pt idx="2">
                  <c:v>234.52</c:v>
                </c:pt>
                <c:pt idx="3">
                  <c:v>214.06</c:v>
                </c:pt>
                <c:pt idx="4">
                  <c:v>272.27999999999997</c:v>
                </c:pt>
                <c:pt idx="5">
                  <c:v>267.45999999999998</c:v>
                </c:pt>
                <c:pt idx="6">
                  <c:v>276.98</c:v>
                </c:pt>
                <c:pt idx="7">
                  <c:v>252.58</c:v>
                </c:pt>
                <c:pt idx="8">
                  <c:v>302.54000000000002</c:v>
                </c:pt>
                <c:pt idx="9">
                  <c:v>286.26</c:v>
                </c:pt>
                <c:pt idx="10">
                  <c:v>291.10000000000002</c:v>
                </c:pt>
                <c:pt idx="11">
                  <c:v>367.08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C186-4E50-A4BE-6B4F1B20E521}"/>
            </c:ext>
          </c:extLst>
        </c:ser>
        <c:ser>
          <c:idx val="4"/>
          <c:order val="4"/>
          <c:tx>
            <c:strRef>
              <c:f>Ш8!$A$12</c:f>
              <c:strCache>
                <c:ptCount val="1"/>
                <c:pt idx="0">
                  <c:v>Группа 5</c:v>
                </c:pt>
              </c:strCache>
            </c:strRef>
          </c:tx>
          <c:spPr>
            <a:solidFill>
              <a:srgbClr val="BC8FDD"/>
            </a:solidFill>
            <a:ln>
              <a:noFill/>
            </a:ln>
            <a:effectLst/>
          </c:spPr>
          <c:invertIfNegative val="0"/>
          <c:cat>
            <c:numRef>
              <c:f>Ш8!$B$7:$M$7</c:f>
              <c:numCache>
                <c:formatCode>mmm\-yy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Ш8!$B$12:$M$12</c:f>
              <c:numCache>
                <c:formatCode>0</c:formatCode>
                <c:ptCount val="12"/>
                <c:pt idx="0">
                  <c:v>127.58</c:v>
                </c:pt>
                <c:pt idx="1">
                  <c:v>140.69999999999999</c:v>
                </c:pt>
                <c:pt idx="2">
                  <c:v>150.44</c:v>
                </c:pt>
                <c:pt idx="3">
                  <c:v>158.66</c:v>
                </c:pt>
                <c:pt idx="4">
                  <c:v>188.84</c:v>
                </c:pt>
                <c:pt idx="5">
                  <c:v>234.08</c:v>
                </c:pt>
                <c:pt idx="6">
                  <c:v>242.74</c:v>
                </c:pt>
                <c:pt idx="7">
                  <c:v>250.42</c:v>
                </c:pt>
                <c:pt idx="8">
                  <c:v>260.26</c:v>
                </c:pt>
                <c:pt idx="9">
                  <c:v>278.94</c:v>
                </c:pt>
                <c:pt idx="10">
                  <c:v>307</c:v>
                </c:pt>
                <c:pt idx="11">
                  <c:v>334.08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C186-4E50-A4BE-6B4F1B20E5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14967824"/>
        <c:axId val="614962384"/>
      </c:barChart>
      <c:lineChart>
        <c:grouping val="standard"/>
        <c:varyColors val="0"/>
        <c:ser>
          <c:idx val="5"/>
          <c:order val="5"/>
          <c:spPr>
            <a:ln w="28575" cap="rnd">
              <a:noFill/>
              <a:round/>
            </a:ln>
            <a:effectLst/>
          </c:spPr>
          <c:marker>
            <c:symbol val="none"/>
          </c:marker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Ш8!$B$7:$M$7</c:f>
              <c:numCache>
                <c:formatCode>mmm\-yy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Ш8!$B$13:$M$13</c:f>
              <c:numCache>
                <c:formatCode>0</c:formatCode>
                <c:ptCount val="12"/>
                <c:pt idx="0">
                  <c:v>1601.76</c:v>
                </c:pt>
                <c:pt idx="1">
                  <c:v>1779.16</c:v>
                </c:pt>
                <c:pt idx="2">
                  <c:v>1898.5400000000002</c:v>
                </c:pt>
                <c:pt idx="3">
                  <c:v>1896.0600000000002</c:v>
                </c:pt>
                <c:pt idx="4">
                  <c:v>2171.48</c:v>
                </c:pt>
                <c:pt idx="5">
                  <c:v>2363.1999999999998</c:v>
                </c:pt>
                <c:pt idx="6">
                  <c:v>2380.9399999999996</c:v>
                </c:pt>
                <c:pt idx="7">
                  <c:v>2377.1799999999998</c:v>
                </c:pt>
                <c:pt idx="8">
                  <c:v>2540.4399999999996</c:v>
                </c:pt>
                <c:pt idx="9">
                  <c:v>2593.14</c:v>
                </c:pt>
                <c:pt idx="10">
                  <c:v>2672.14</c:v>
                </c:pt>
                <c:pt idx="11">
                  <c:v>3058.8999999999996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5-C186-4E50-A4BE-6B4F1B20E5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4967824"/>
        <c:axId val="614962384"/>
      </c:lineChart>
      <c:dateAx>
        <c:axId val="614967824"/>
        <c:scaling>
          <c:orientation val="minMax"/>
        </c:scaling>
        <c:delete val="0"/>
        <c:axPos val="b"/>
        <c:numFmt formatCode="mmm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4962384"/>
        <c:crosses val="autoZero"/>
        <c:auto val="1"/>
        <c:lblOffset val="100"/>
        <c:baseTimeUnit val="months"/>
      </c:dateAx>
      <c:valAx>
        <c:axId val="6149623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4967824"/>
        <c:crosses val="autoZero"/>
        <c:crossBetween val="between"/>
        <c:dispUnits>
          <c:builtInUnit val="thousand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Ш8!$A$8</c:f>
              <c:strCache>
                <c:ptCount val="1"/>
                <c:pt idx="0">
                  <c:v>Группа 1</c:v>
                </c:pt>
              </c:strCache>
            </c:strRef>
          </c:tx>
          <c:spPr>
            <a:solidFill>
              <a:srgbClr val="1E90FF"/>
            </a:solidFill>
            <a:ln>
              <a:noFill/>
            </a:ln>
            <a:effectLst/>
          </c:spPr>
          <c:invertIfNegative val="0"/>
          <c:cat>
            <c:numRef>
              <c:f>Ш8!$B$7:$M$7</c:f>
              <c:numCache>
                <c:formatCode>mmm\-yy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Ш8!$B$8:$M$8</c:f>
              <c:numCache>
                <c:formatCode>0</c:formatCode>
                <c:ptCount val="12"/>
                <c:pt idx="0">
                  <c:v>471.92</c:v>
                </c:pt>
                <c:pt idx="1">
                  <c:v>540.55999999999995</c:v>
                </c:pt>
                <c:pt idx="2">
                  <c:v>576.46</c:v>
                </c:pt>
                <c:pt idx="3">
                  <c:v>605.88</c:v>
                </c:pt>
                <c:pt idx="4">
                  <c:v>621.08000000000004</c:v>
                </c:pt>
                <c:pt idx="5">
                  <c:v>689.62</c:v>
                </c:pt>
                <c:pt idx="6">
                  <c:v>702.54</c:v>
                </c:pt>
                <c:pt idx="7">
                  <c:v>721.76</c:v>
                </c:pt>
                <c:pt idx="8">
                  <c:v>765.96</c:v>
                </c:pt>
                <c:pt idx="9">
                  <c:v>798.74</c:v>
                </c:pt>
                <c:pt idx="10">
                  <c:v>813.68</c:v>
                </c:pt>
                <c:pt idx="11">
                  <c:v>901.14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E5C5-43A5-8C1A-005EB5163D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14964016"/>
        <c:axId val="614968912"/>
      </c:barChart>
      <c:lineChart>
        <c:grouping val="standar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4964016"/>
        <c:axId val="614968912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5"/>
                <c:order val="1"/>
                <c:spPr>
                  <a:ln w="28575" cap="rnd">
                    <a:noFill/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Ш8!$B$13:$M$13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1601.76</c:v>
                      </c:pt>
                      <c:pt idx="1">
                        <c:v>1779.16</c:v>
                      </c:pt>
                      <c:pt idx="2">
                        <c:v>1898.5400000000002</c:v>
                      </c:pt>
                      <c:pt idx="3">
                        <c:v>1896.0600000000002</c:v>
                      </c:pt>
                      <c:pt idx="4">
                        <c:v>2171.48</c:v>
                      </c:pt>
                      <c:pt idx="5">
                        <c:v>2363.1999999999998</c:v>
                      </c:pt>
                      <c:pt idx="6">
                        <c:v>2380.9399999999996</c:v>
                      </c:pt>
                      <c:pt idx="7">
                        <c:v>2377.1799999999998</c:v>
                      </c:pt>
                      <c:pt idx="8">
                        <c:v>2540.4399999999996</c:v>
                      </c:pt>
                      <c:pt idx="9">
                        <c:v>2593.14</c:v>
                      </c:pt>
                      <c:pt idx="10">
                        <c:v>2672.14</c:v>
                      </c:pt>
                      <c:pt idx="11">
                        <c:v>3058.8999999999996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1-E5C5-43A5-8C1A-005EB5163D0E}"/>
                  </c:ext>
                </c:extLst>
              </c15:ser>
            </c15:filteredLineSeries>
          </c:ext>
        </c:extLst>
      </c:lineChart>
      <c:dateAx>
        <c:axId val="614964016"/>
        <c:scaling>
          <c:orientation val="minMax"/>
        </c:scaling>
        <c:delete val="0"/>
        <c:axPos val="b"/>
        <c:numFmt formatCode="mmm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4968912"/>
        <c:crosses val="autoZero"/>
        <c:auto val="1"/>
        <c:lblOffset val="100"/>
        <c:baseTimeUnit val="months"/>
      </c:dateAx>
      <c:valAx>
        <c:axId val="614968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4964016"/>
        <c:crosses val="autoZero"/>
        <c:crossBetween val="between"/>
        <c:dispUnits>
          <c:builtInUnit val="thousand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stacked"/>
        <c:varyColors val="0"/>
        <c:ser>
          <c:idx val="1"/>
          <c:order val="1"/>
          <c:tx>
            <c:strRef>
              <c:f>Ш8!$A$9</c:f>
              <c:strCache>
                <c:ptCount val="1"/>
                <c:pt idx="0">
                  <c:v>Группа 2</c:v>
                </c:pt>
              </c:strCache>
            </c:strRef>
          </c:tx>
          <c:spPr>
            <a:solidFill>
              <a:srgbClr val="66C7C3"/>
            </a:solidFill>
            <a:ln>
              <a:noFill/>
            </a:ln>
            <a:effectLst/>
          </c:spPr>
          <c:invertIfNegative val="0"/>
          <c:cat>
            <c:numRef>
              <c:f>Ш8!$B$7:$M$7</c:f>
              <c:numCache>
                <c:formatCode>mmm\-yy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Ш8!$B$9:$M$9</c:f>
              <c:numCache>
                <c:formatCode>0</c:formatCode>
                <c:ptCount val="12"/>
                <c:pt idx="0">
                  <c:v>396.7</c:v>
                </c:pt>
                <c:pt idx="1">
                  <c:v>421.78</c:v>
                </c:pt>
                <c:pt idx="2">
                  <c:v>440.18</c:v>
                </c:pt>
                <c:pt idx="3">
                  <c:v>428.36</c:v>
                </c:pt>
                <c:pt idx="4">
                  <c:v>544.72</c:v>
                </c:pt>
                <c:pt idx="5">
                  <c:v>542.16</c:v>
                </c:pt>
                <c:pt idx="6">
                  <c:v>528.64</c:v>
                </c:pt>
                <c:pt idx="7">
                  <c:v>511.74</c:v>
                </c:pt>
                <c:pt idx="8">
                  <c:v>550.52</c:v>
                </c:pt>
                <c:pt idx="9">
                  <c:v>529.1</c:v>
                </c:pt>
                <c:pt idx="10">
                  <c:v>538.28</c:v>
                </c:pt>
                <c:pt idx="11">
                  <c:v>623.67999999999995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551A-4D66-96BE-E13C6C2923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18609648"/>
        <c:axId val="618608016"/>
        <c:extLst xmlns:c16r2="http://schemas.microsoft.com/office/drawing/2015/06/chart"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Ш8!$A$8</c15:sqref>
                        </c15:formulaRef>
                      </c:ext>
                    </c:extLst>
                    <c:strCache>
                      <c:ptCount val="1"/>
                      <c:pt idx="0">
                        <c:v>Группа 1</c:v>
                      </c:pt>
                    </c:strCache>
                  </c:strRef>
                </c:tx>
                <c:spPr>
                  <a:solidFill>
                    <a:srgbClr val="1E90FF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Ш8!$B$8:$M$8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471.92</c:v>
                      </c:pt>
                      <c:pt idx="1">
                        <c:v>540.55999999999995</c:v>
                      </c:pt>
                      <c:pt idx="2">
                        <c:v>576.46</c:v>
                      </c:pt>
                      <c:pt idx="3">
                        <c:v>605.88</c:v>
                      </c:pt>
                      <c:pt idx="4">
                        <c:v>621.08000000000004</c:v>
                      </c:pt>
                      <c:pt idx="5">
                        <c:v>689.62</c:v>
                      </c:pt>
                      <c:pt idx="6">
                        <c:v>702.54</c:v>
                      </c:pt>
                      <c:pt idx="7">
                        <c:v>721.76</c:v>
                      </c:pt>
                      <c:pt idx="8">
                        <c:v>765.96</c:v>
                      </c:pt>
                      <c:pt idx="9">
                        <c:v>798.74</c:v>
                      </c:pt>
                      <c:pt idx="10">
                        <c:v>813.68</c:v>
                      </c:pt>
                      <c:pt idx="11">
                        <c:v>901.14</c:v>
                      </c:pt>
                    </c:numCache>
                  </c:numRef>
                </c:val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1-551A-4D66-96BE-E13C6C292383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Ш8!$A$10</c15:sqref>
                        </c15:formulaRef>
                      </c:ext>
                    </c:extLst>
                    <c:strCache>
                      <c:ptCount val="1"/>
                      <c:pt idx="0">
                        <c:v>Группа 3</c:v>
                      </c:pt>
                    </c:strCache>
                  </c:strRef>
                </c:tx>
                <c:spPr>
                  <a:solidFill>
                    <a:srgbClr val="FF9999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Ш8!$B$10:$M$10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395.28</c:v>
                      </c:pt>
                      <c:pt idx="1">
                        <c:v>468.98</c:v>
                      </c:pt>
                      <c:pt idx="2">
                        <c:v>496.94</c:v>
                      </c:pt>
                      <c:pt idx="3">
                        <c:v>489.1</c:v>
                      </c:pt>
                      <c:pt idx="4">
                        <c:v>544.55999999999995</c:v>
                      </c:pt>
                      <c:pt idx="5">
                        <c:v>629.88</c:v>
                      </c:pt>
                      <c:pt idx="6">
                        <c:v>630.04</c:v>
                      </c:pt>
                      <c:pt idx="7">
                        <c:v>640.67999999999995</c:v>
                      </c:pt>
                      <c:pt idx="8">
                        <c:v>661.16</c:v>
                      </c:pt>
                      <c:pt idx="9">
                        <c:v>700.1</c:v>
                      </c:pt>
                      <c:pt idx="10">
                        <c:v>722.08</c:v>
                      </c:pt>
                      <c:pt idx="11">
                        <c:v>832.92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2-551A-4D66-96BE-E13C6C292383}"/>
                  </c:ext>
                </c:extLst>
              </c15:ser>
            </c15:filteredBarSeries>
            <c15:filteredBarSeries>
              <c15:ser>
                <c:idx val="3"/>
                <c:order val="3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Ш8!$A$11</c15:sqref>
                        </c15:formulaRef>
                      </c:ext>
                    </c:extLst>
                    <c:strCache>
                      <c:ptCount val="1"/>
                      <c:pt idx="0">
                        <c:v>Группа 4</c:v>
                      </c:pt>
                    </c:strCache>
                  </c:strRef>
                </c:tx>
                <c:spPr>
                  <a:solidFill>
                    <a:schemeClr val="accent4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Ш8!$B$11:$M$11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210.28</c:v>
                      </c:pt>
                      <c:pt idx="1">
                        <c:v>207.14</c:v>
                      </c:pt>
                      <c:pt idx="2">
                        <c:v>234.52</c:v>
                      </c:pt>
                      <c:pt idx="3">
                        <c:v>214.06</c:v>
                      </c:pt>
                      <c:pt idx="4">
                        <c:v>272.27999999999997</c:v>
                      </c:pt>
                      <c:pt idx="5">
                        <c:v>267.45999999999998</c:v>
                      </c:pt>
                      <c:pt idx="6">
                        <c:v>276.98</c:v>
                      </c:pt>
                      <c:pt idx="7">
                        <c:v>252.58</c:v>
                      </c:pt>
                      <c:pt idx="8">
                        <c:v>302.54000000000002</c:v>
                      </c:pt>
                      <c:pt idx="9">
                        <c:v>286.26</c:v>
                      </c:pt>
                      <c:pt idx="10">
                        <c:v>291.10000000000002</c:v>
                      </c:pt>
                      <c:pt idx="11">
                        <c:v>367.08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3-551A-4D66-96BE-E13C6C292383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Ш8!$A$12</c15:sqref>
                        </c15:formulaRef>
                      </c:ext>
                    </c:extLst>
                    <c:strCache>
                      <c:ptCount val="1"/>
                      <c:pt idx="0">
                        <c:v>Группа 5</c:v>
                      </c:pt>
                    </c:strCache>
                  </c:strRef>
                </c:tx>
                <c:spPr>
                  <a:solidFill>
                    <a:srgbClr val="BC8FDD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Ш8!$B$12:$M$12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127.58</c:v>
                      </c:pt>
                      <c:pt idx="1">
                        <c:v>140.69999999999999</c:v>
                      </c:pt>
                      <c:pt idx="2">
                        <c:v>150.44</c:v>
                      </c:pt>
                      <c:pt idx="3">
                        <c:v>158.66</c:v>
                      </c:pt>
                      <c:pt idx="4">
                        <c:v>188.84</c:v>
                      </c:pt>
                      <c:pt idx="5">
                        <c:v>234.08</c:v>
                      </c:pt>
                      <c:pt idx="6">
                        <c:v>242.74</c:v>
                      </c:pt>
                      <c:pt idx="7">
                        <c:v>250.42</c:v>
                      </c:pt>
                      <c:pt idx="8">
                        <c:v>260.26</c:v>
                      </c:pt>
                      <c:pt idx="9">
                        <c:v>278.94</c:v>
                      </c:pt>
                      <c:pt idx="10">
                        <c:v>307</c:v>
                      </c:pt>
                      <c:pt idx="11">
                        <c:v>334.08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4-551A-4D66-96BE-E13C6C292383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8609648"/>
        <c:axId val="618608016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5"/>
                <c:order val="5"/>
                <c:spPr>
                  <a:ln w="28575" cap="rnd">
                    <a:noFill/>
                    <a:round/>
                  </a:ln>
                  <a:effectLst/>
                </c:spPr>
                <c:marker>
                  <c:symbol val="none"/>
                </c:marker>
                <c:dLbls>
                  <c:numFmt formatCode="#,##0.0" sourceLinked="0"/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 xmlns:c16r2="http://schemas.microsoft.com/office/drawing/2015/06/chart"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Ш8!$B$13:$M$13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1601.76</c:v>
                      </c:pt>
                      <c:pt idx="1">
                        <c:v>1779.16</c:v>
                      </c:pt>
                      <c:pt idx="2">
                        <c:v>1898.5400000000002</c:v>
                      </c:pt>
                      <c:pt idx="3">
                        <c:v>1896.0600000000002</c:v>
                      </c:pt>
                      <c:pt idx="4">
                        <c:v>2171.48</c:v>
                      </c:pt>
                      <c:pt idx="5">
                        <c:v>2363.1999999999998</c:v>
                      </c:pt>
                      <c:pt idx="6">
                        <c:v>2380.9399999999996</c:v>
                      </c:pt>
                      <c:pt idx="7">
                        <c:v>2377.1799999999998</c:v>
                      </c:pt>
                      <c:pt idx="8">
                        <c:v>2540.4399999999996</c:v>
                      </c:pt>
                      <c:pt idx="9">
                        <c:v>2593.14</c:v>
                      </c:pt>
                      <c:pt idx="10">
                        <c:v>2672.14</c:v>
                      </c:pt>
                      <c:pt idx="11">
                        <c:v>3058.8999999999996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5-551A-4D66-96BE-E13C6C292383}"/>
                  </c:ext>
                </c:extLst>
              </c15:ser>
            </c15:filteredLineSeries>
          </c:ext>
        </c:extLst>
      </c:lineChart>
      <c:dateAx>
        <c:axId val="618609648"/>
        <c:scaling>
          <c:orientation val="minMax"/>
        </c:scaling>
        <c:delete val="0"/>
        <c:axPos val="b"/>
        <c:numFmt formatCode="mmm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8016"/>
        <c:crosses val="autoZero"/>
        <c:auto val="1"/>
        <c:lblOffset val="100"/>
        <c:baseTimeUnit val="months"/>
      </c:dateAx>
      <c:valAx>
        <c:axId val="618608016"/>
        <c:scaling>
          <c:orientation val="minMax"/>
          <c:max val="10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9648"/>
        <c:crosses val="autoZero"/>
        <c:crossBetween val="between"/>
        <c:dispUnits>
          <c:builtInUnit val="thousand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6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21289049624610878"/>
          <c:w val="0.89844422376696476"/>
          <c:h val="0.57449411906846781"/>
        </c:manualLayout>
      </c:layout>
      <c:lineChart>
        <c:grouping val="standard"/>
        <c:varyColors val="0"/>
        <c:ser>
          <c:idx val="0"/>
          <c:order val="0"/>
          <c:tx>
            <c:strRef>
              <c:f>Ш1!$A$7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25400">
              <a:solidFill>
                <a:srgbClr val="4472C1"/>
              </a:solidFill>
            </a:ln>
          </c:spPr>
          <c:marker>
            <c:symbol val="circle"/>
            <c:size val="23"/>
            <c:spPr>
              <a:solidFill>
                <a:srgbClr val="4472C1"/>
              </a:solidFill>
              <a:ln w="19050">
                <a:solidFill>
                  <a:schemeClr val="bg1"/>
                </a:solidFill>
              </a:ln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Ш1!$B$6:$U$6</c:f>
              <c:numCache>
                <c:formatCode>0</c:formatCode>
                <c:ptCount val="20"/>
                <c:pt idx="0">
                  <c:v>2003</c:v>
                </c:pt>
                <c:pt idx="1">
                  <c:v>2004</c:v>
                </c:pt>
                <c:pt idx="2">
                  <c:v>2005</c:v>
                </c:pt>
                <c:pt idx="3">
                  <c:v>2006</c:v>
                </c:pt>
                <c:pt idx="4">
                  <c:v>2007</c:v>
                </c:pt>
                <c:pt idx="5">
                  <c:v>2008</c:v>
                </c:pt>
                <c:pt idx="6">
                  <c:v>2009</c:v>
                </c:pt>
                <c:pt idx="7">
                  <c:v>2010</c:v>
                </c:pt>
                <c:pt idx="8">
                  <c:v>2011</c:v>
                </c:pt>
                <c:pt idx="9">
                  <c:v>2012</c:v>
                </c:pt>
                <c:pt idx="10">
                  <c:v>2013</c:v>
                </c:pt>
                <c:pt idx="11">
                  <c:v>2014</c:v>
                </c:pt>
                <c:pt idx="12">
                  <c:v>2015</c:v>
                </c:pt>
                <c:pt idx="13">
                  <c:v>2016</c:v>
                </c:pt>
                <c:pt idx="14">
                  <c:v>2017</c:v>
                </c:pt>
                <c:pt idx="15">
                  <c:v>2018</c:v>
                </c:pt>
                <c:pt idx="16">
                  <c:v>2019</c:v>
                </c:pt>
                <c:pt idx="17">
                  <c:v>2020</c:v>
                </c:pt>
                <c:pt idx="18">
                  <c:v>2021</c:v>
                </c:pt>
                <c:pt idx="19">
                  <c:v>2022</c:v>
                </c:pt>
              </c:numCache>
            </c:numRef>
          </c:cat>
          <c:val>
            <c:numRef>
              <c:f>Ш1!$B$7:$U$7</c:f>
              <c:numCache>
                <c:formatCode>0</c:formatCode>
                <c:ptCount val="20"/>
                <c:pt idx="0">
                  <c:v>70</c:v>
                </c:pt>
                <c:pt idx="1">
                  <c:v>50</c:v>
                </c:pt>
                <c:pt idx="2">
                  <c:v>52</c:v>
                </c:pt>
                <c:pt idx="3">
                  <c:v>37</c:v>
                </c:pt>
                <c:pt idx="4">
                  <c:v>54</c:v>
                </c:pt>
                <c:pt idx="5">
                  <c:v>55</c:v>
                </c:pt>
                <c:pt idx="6">
                  <c:v>56</c:v>
                </c:pt>
                <c:pt idx="7">
                  <c:v>57</c:v>
                </c:pt>
                <c:pt idx="8">
                  <c:v>48</c:v>
                </c:pt>
                <c:pt idx="9">
                  <c:v>49</c:v>
                </c:pt>
                <c:pt idx="10">
                  <c:v>60</c:v>
                </c:pt>
                <c:pt idx="11">
                  <c:v>61</c:v>
                </c:pt>
                <c:pt idx="12">
                  <c:v>68</c:v>
                </c:pt>
                <c:pt idx="13">
                  <c:v>63</c:v>
                </c:pt>
                <c:pt idx="14">
                  <c:v>56</c:v>
                </c:pt>
                <c:pt idx="15">
                  <c:v>57</c:v>
                </c:pt>
                <c:pt idx="16">
                  <c:v>48</c:v>
                </c:pt>
                <c:pt idx="17">
                  <c:v>49</c:v>
                </c:pt>
                <c:pt idx="18">
                  <c:v>60</c:v>
                </c:pt>
                <c:pt idx="19">
                  <c:v>61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62F2-4CFE-84CA-1F0816CE7E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28346768"/>
        <c:axId val="528347312"/>
      </c:lineChart>
      <c:catAx>
        <c:axId val="528346768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>
                  <a:lumMod val="95000"/>
                </a:sysClr>
              </a:solidFill>
            </a:ln>
          </c:spPr>
        </c:majorGridlines>
        <c:numFmt formatCode="0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528347312"/>
        <c:crosses val="autoZero"/>
        <c:auto val="1"/>
        <c:lblAlgn val="ctr"/>
        <c:lblOffset val="100"/>
        <c:tickMarkSkip val="1"/>
        <c:noMultiLvlLbl val="1"/>
      </c:catAx>
      <c:valAx>
        <c:axId val="528347312"/>
        <c:scaling>
          <c:orientation val="minMax"/>
          <c:min val="0"/>
        </c:scaling>
        <c:delete val="1"/>
        <c:axPos val="l"/>
        <c:numFmt formatCode="#,##0" sourceLinked="0"/>
        <c:majorTickMark val="out"/>
        <c:minorTickMark val="none"/>
        <c:tickLblPos val="nextTo"/>
        <c:crossAx val="528346768"/>
        <c:crosses val="autoZero"/>
        <c:crossBetween val="between"/>
      </c:valAx>
    </c:plotArea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stacked"/>
        <c:varyColors val="0"/>
        <c:ser>
          <c:idx val="2"/>
          <c:order val="2"/>
          <c:tx>
            <c:strRef>
              <c:f>Ш8!$A$10</c:f>
              <c:strCache>
                <c:ptCount val="1"/>
                <c:pt idx="0">
                  <c:v>Группа 3</c:v>
                </c:pt>
              </c:strCache>
            </c:strRef>
          </c:tx>
          <c:spPr>
            <a:solidFill>
              <a:srgbClr val="FF9999"/>
            </a:solidFill>
            <a:ln>
              <a:noFill/>
            </a:ln>
            <a:effectLst/>
          </c:spPr>
          <c:invertIfNegative val="0"/>
          <c:cat>
            <c:numRef>
              <c:f>Ш8!$B$7:$M$7</c:f>
              <c:numCache>
                <c:formatCode>mmm\-yy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Ш8!$B$10:$M$10</c:f>
              <c:numCache>
                <c:formatCode>0</c:formatCode>
                <c:ptCount val="12"/>
                <c:pt idx="0">
                  <c:v>395.28</c:v>
                </c:pt>
                <c:pt idx="1">
                  <c:v>468.98</c:v>
                </c:pt>
                <c:pt idx="2">
                  <c:v>496.94</c:v>
                </c:pt>
                <c:pt idx="3">
                  <c:v>489.1</c:v>
                </c:pt>
                <c:pt idx="4">
                  <c:v>544.55999999999995</c:v>
                </c:pt>
                <c:pt idx="5">
                  <c:v>629.88</c:v>
                </c:pt>
                <c:pt idx="6">
                  <c:v>630.04</c:v>
                </c:pt>
                <c:pt idx="7">
                  <c:v>640.67999999999995</c:v>
                </c:pt>
                <c:pt idx="8">
                  <c:v>661.16</c:v>
                </c:pt>
                <c:pt idx="9">
                  <c:v>700.1</c:v>
                </c:pt>
                <c:pt idx="10">
                  <c:v>722.08</c:v>
                </c:pt>
                <c:pt idx="11">
                  <c:v>832.92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D26-463D-A540-B31C2BA12F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18598768"/>
        <c:axId val="618594960"/>
        <c:extLst xmlns:c16r2="http://schemas.microsoft.com/office/drawing/2015/06/chart"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Ш8!$A$8</c15:sqref>
                        </c15:formulaRef>
                      </c:ext>
                    </c:extLst>
                    <c:strCache>
                      <c:ptCount val="1"/>
                      <c:pt idx="0">
                        <c:v>Группа 1</c:v>
                      </c:pt>
                    </c:strCache>
                  </c:strRef>
                </c:tx>
                <c:spPr>
                  <a:solidFill>
                    <a:srgbClr val="1E90FF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Ш8!$B$8:$M$8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471.92</c:v>
                      </c:pt>
                      <c:pt idx="1">
                        <c:v>540.55999999999995</c:v>
                      </c:pt>
                      <c:pt idx="2">
                        <c:v>576.46</c:v>
                      </c:pt>
                      <c:pt idx="3">
                        <c:v>605.88</c:v>
                      </c:pt>
                      <c:pt idx="4">
                        <c:v>621.08000000000004</c:v>
                      </c:pt>
                      <c:pt idx="5">
                        <c:v>689.62</c:v>
                      </c:pt>
                      <c:pt idx="6">
                        <c:v>702.54</c:v>
                      </c:pt>
                      <c:pt idx="7">
                        <c:v>721.76</c:v>
                      </c:pt>
                      <c:pt idx="8">
                        <c:v>765.96</c:v>
                      </c:pt>
                      <c:pt idx="9">
                        <c:v>798.74</c:v>
                      </c:pt>
                      <c:pt idx="10">
                        <c:v>813.68</c:v>
                      </c:pt>
                      <c:pt idx="11">
                        <c:v>901.14</c:v>
                      </c:pt>
                    </c:numCache>
                  </c:numRef>
                </c:val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1-3D26-463D-A540-B31C2BA12FD7}"/>
                  </c:ext>
                </c:extLst>
              </c15:ser>
            </c15:filteredBarSeries>
            <c15:filteredBarSeries>
              <c15:ser>
                <c:idx val="1"/>
                <c:order val="1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Ш8!$A$9</c15:sqref>
                        </c15:formulaRef>
                      </c:ext>
                    </c:extLst>
                    <c:strCache>
                      <c:ptCount val="1"/>
                      <c:pt idx="0">
                        <c:v>Группа 2</c:v>
                      </c:pt>
                    </c:strCache>
                  </c:strRef>
                </c:tx>
                <c:spPr>
                  <a:solidFill>
                    <a:srgbClr val="66C7C3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Ш8!$B$9:$M$9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396.7</c:v>
                      </c:pt>
                      <c:pt idx="1">
                        <c:v>421.78</c:v>
                      </c:pt>
                      <c:pt idx="2">
                        <c:v>440.18</c:v>
                      </c:pt>
                      <c:pt idx="3">
                        <c:v>428.36</c:v>
                      </c:pt>
                      <c:pt idx="4">
                        <c:v>544.72</c:v>
                      </c:pt>
                      <c:pt idx="5">
                        <c:v>542.16</c:v>
                      </c:pt>
                      <c:pt idx="6">
                        <c:v>528.64</c:v>
                      </c:pt>
                      <c:pt idx="7">
                        <c:v>511.74</c:v>
                      </c:pt>
                      <c:pt idx="8">
                        <c:v>550.52</c:v>
                      </c:pt>
                      <c:pt idx="9">
                        <c:v>529.1</c:v>
                      </c:pt>
                      <c:pt idx="10">
                        <c:v>538.28</c:v>
                      </c:pt>
                      <c:pt idx="11">
                        <c:v>623.67999999999995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2-3D26-463D-A540-B31C2BA12FD7}"/>
                  </c:ext>
                </c:extLst>
              </c15:ser>
            </c15:filteredBarSeries>
            <c15:filteredBarSeries>
              <c15:ser>
                <c:idx val="3"/>
                <c:order val="3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Ш8!$A$11</c15:sqref>
                        </c15:formulaRef>
                      </c:ext>
                    </c:extLst>
                    <c:strCache>
                      <c:ptCount val="1"/>
                      <c:pt idx="0">
                        <c:v>Группа 4</c:v>
                      </c:pt>
                    </c:strCache>
                  </c:strRef>
                </c:tx>
                <c:spPr>
                  <a:solidFill>
                    <a:schemeClr val="accent4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Ш8!$B$11:$M$11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210.28</c:v>
                      </c:pt>
                      <c:pt idx="1">
                        <c:v>207.14</c:v>
                      </c:pt>
                      <c:pt idx="2">
                        <c:v>234.52</c:v>
                      </c:pt>
                      <c:pt idx="3">
                        <c:v>214.06</c:v>
                      </c:pt>
                      <c:pt idx="4">
                        <c:v>272.27999999999997</c:v>
                      </c:pt>
                      <c:pt idx="5">
                        <c:v>267.45999999999998</c:v>
                      </c:pt>
                      <c:pt idx="6">
                        <c:v>276.98</c:v>
                      </c:pt>
                      <c:pt idx="7">
                        <c:v>252.58</c:v>
                      </c:pt>
                      <c:pt idx="8">
                        <c:v>302.54000000000002</c:v>
                      </c:pt>
                      <c:pt idx="9">
                        <c:v>286.26</c:v>
                      </c:pt>
                      <c:pt idx="10">
                        <c:v>291.10000000000002</c:v>
                      </c:pt>
                      <c:pt idx="11">
                        <c:v>367.08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3-3D26-463D-A540-B31C2BA12FD7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Ш8!$A$12</c15:sqref>
                        </c15:formulaRef>
                      </c:ext>
                    </c:extLst>
                    <c:strCache>
                      <c:ptCount val="1"/>
                      <c:pt idx="0">
                        <c:v>Группа 5</c:v>
                      </c:pt>
                    </c:strCache>
                  </c:strRef>
                </c:tx>
                <c:spPr>
                  <a:solidFill>
                    <a:srgbClr val="BC8FDD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Ш8!$B$12:$M$12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127.58</c:v>
                      </c:pt>
                      <c:pt idx="1">
                        <c:v>140.69999999999999</c:v>
                      </c:pt>
                      <c:pt idx="2">
                        <c:v>150.44</c:v>
                      </c:pt>
                      <c:pt idx="3">
                        <c:v>158.66</c:v>
                      </c:pt>
                      <c:pt idx="4">
                        <c:v>188.84</c:v>
                      </c:pt>
                      <c:pt idx="5">
                        <c:v>234.08</c:v>
                      </c:pt>
                      <c:pt idx="6">
                        <c:v>242.74</c:v>
                      </c:pt>
                      <c:pt idx="7">
                        <c:v>250.42</c:v>
                      </c:pt>
                      <c:pt idx="8">
                        <c:v>260.26</c:v>
                      </c:pt>
                      <c:pt idx="9">
                        <c:v>278.94</c:v>
                      </c:pt>
                      <c:pt idx="10">
                        <c:v>307</c:v>
                      </c:pt>
                      <c:pt idx="11">
                        <c:v>334.08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4-3D26-463D-A540-B31C2BA12FD7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8598768"/>
        <c:axId val="618594960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5"/>
                <c:order val="5"/>
                <c:spPr>
                  <a:ln w="28575" cap="rnd">
                    <a:noFill/>
                    <a:round/>
                  </a:ln>
                  <a:effectLst/>
                </c:spPr>
                <c:marker>
                  <c:symbol val="none"/>
                </c:marker>
                <c:dLbls>
                  <c:numFmt formatCode="#,##0.0" sourceLinked="0"/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 xmlns:c16r2="http://schemas.microsoft.com/office/drawing/2015/06/chart"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Ш8!$B$13:$M$13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1601.76</c:v>
                      </c:pt>
                      <c:pt idx="1">
                        <c:v>1779.16</c:v>
                      </c:pt>
                      <c:pt idx="2">
                        <c:v>1898.5400000000002</c:v>
                      </c:pt>
                      <c:pt idx="3">
                        <c:v>1896.0600000000002</c:v>
                      </c:pt>
                      <c:pt idx="4">
                        <c:v>2171.48</c:v>
                      </c:pt>
                      <c:pt idx="5">
                        <c:v>2363.1999999999998</c:v>
                      </c:pt>
                      <c:pt idx="6">
                        <c:v>2380.9399999999996</c:v>
                      </c:pt>
                      <c:pt idx="7">
                        <c:v>2377.1799999999998</c:v>
                      </c:pt>
                      <c:pt idx="8">
                        <c:v>2540.4399999999996</c:v>
                      </c:pt>
                      <c:pt idx="9">
                        <c:v>2593.14</c:v>
                      </c:pt>
                      <c:pt idx="10">
                        <c:v>2672.14</c:v>
                      </c:pt>
                      <c:pt idx="11">
                        <c:v>3058.8999999999996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5-3D26-463D-A540-B31C2BA12FD7}"/>
                  </c:ext>
                </c:extLst>
              </c15:ser>
            </c15:filteredLineSeries>
          </c:ext>
        </c:extLst>
      </c:lineChart>
      <c:dateAx>
        <c:axId val="618598768"/>
        <c:scaling>
          <c:orientation val="minMax"/>
        </c:scaling>
        <c:delete val="0"/>
        <c:axPos val="b"/>
        <c:numFmt formatCode="mmm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594960"/>
        <c:crosses val="autoZero"/>
        <c:auto val="1"/>
        <c:lblOffset val="100"/>
        <c:baseTimeUnit val="months"/>
      </c:dateAx>
      <c:valAx>
        <c:axId val="618594960"/>
        <c:scaling>
          <c:orientation val="minMax"/>
          <c:max val="10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598768"/>
        <c:crosses val="autoZero"/>
        <c:crossBetween val="between"/>
        <c:dispUnits>
          <c:builtInUnit val="thousand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stacked"/>
        <c:varyColors val="0"/>
        <c:ser>
          <c:idx val="3"/>
          <c:order val="3"/>
          <c:tx>
            <c:strRef>
              <c:f>Ш8!$A$11</c:f>
              <c:strCache>
                <c:ptCount val="1"/>
                <c:pt idx="0">
                  <c:v>Группа 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numRef>
              <c:f>Ш8!$B$7:$M$7</c:f>
              <c:numCache>
                <c:formatCode>mmm\-yy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Ш8!$B$11:$M$11</c:f>
              <c:numCache>
                <c:formatCode>0</c:formatCode>
                <c:ptCount val="12"/>
                <c:pt idx="0">
                  <c:v>210.28</c:v>
                </c:pt>
                <c:pt idx="1">
                  <c:v>207.14</c:v>
                </c:pt>
                <c:pt idx="2">
                  <c:v>234.52</c:v>
                </c:pt>
                <c:pt idx="3">
                  <c:v>214.06</c:v>
                </c:pt>
                <c:pt idx="4">
                  <c:v>272.27999999999997</c:v>
                </c:pt>
                <c:pt idx="5">
                  <c:v>267.45999999999998</c:v>
                </c:pt>
                <c:pt idx="6">
                  <c:v>276.98</c:v>
                </c:pt>
                <c:pt idx="7">
                  <c:v>252.58</c:v>
                </c:pt>
                <c:pt idx="8">
                  <c:v>302.54000000000002</c:v>
                </c:pt>
                <c:pt idx="9">
                  <c:v>286.26</c:v>
                </c:pt>
                <c:pt idx="10">
                  <c:v>291.10000000000002</c:v>
                </c:pt>
                <c:pt idx="11">
                  <c:v>367.08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903B-466F-8772-2BB63DB00F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18601488"/>
        <c:axId val="618597680"/>
        <c:extLst xmlns:c16r2="http://schemas.microsoft.com/office/drawing/2015/06/chart"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Ш8!$A$8</c15:sqref>
                        </c15:formulaRef>
                      </c:ext>
                    </c:extLst>
                    <c:strCache>
                      <c:ptCount val="1"/>
                      <c:pt idx="0">
                        <c:v>Группа 1</c:v>
                      </c:pt>
                    </c:strCache>
                  </c:strRef>
                </c:tx>
                <c:spPr>
                  <a:solidFill>
                    <a:srgbClr val="1E90FF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Ш8!$B$8:$M$8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471.92</c:v>
                      </c:pt>
                      <c:pt idx="1">
                        <c:v>540.55999999999995</c:v>
                      </c:pt>
                      <c:pt idx="2">
                        <c:v>576.46</c:v>
                      </c:pt>
                      <c:pt idx="3">
                        <c:v>605.88</c:v>
                      </c:pt>
                      <c:pt idx="4">
                        <c:v>621.08000000000004</c:v>
                      </c:pt>
                      <c:pt idx="5">
                        <c:v>689.62</c:v>
                      </c:pt>
                      <c:pt idx="6">
                        <c:v>702.54</c:v>
                      </c:pt>
                      <c:pt idx="7">
                        <c:v>721.76</c:v>
                      </c:pt>
                      <c:pt idx="8">
                        <c:v>765.96</c:v>
                      </c:pt>
                      <c:pt idx="9">
                        <c:v>798.74</c:v>
                      </c:pt>
                      <c:pt idx="10">
                        <c:v>813.68</c:v>
                      </c:pt>
                      <c:pt idx="11">
                        <c:v>901.14</c:v>
                      </c:pt>
                    </c:numCache>
                  </c:numRef>
                </c:val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1-903B-466F-8772-2BB63DB00FB0}"/>
                  </c:ext>
                </c:extLst>
              </c15:ser>
            </c15:filteredBarSeries>
            <c15:filteredBarSeries>
              <c15:ser>
                <c:idx val="1"/>
                <c:order val="1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Ш8!$A$9</c15:sqref>
                        </c15:formulaRef>
                      </c:ext>
                    </c:extLst>
                    <c:strCache>
                      <c:ptCount val="1"/>
                      <c:pt idx="0">
                        <c:v>Группа 2</c:v>
                      </c:pt>
                    </c:strCache>
                  </c:strRef>
                </c:tx>
                <c:spPr>
                  <a:solidFill>
                    <a:srgbClr val="66C7C3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Ш8!$B$9:$M$9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396.7</c:v>
                      </c:pt>
                      <c:pt idx="1">
                        <c:v>421.78</c:v>
                      </c:pt>
                      <c:pt idx="2">
                        <c:v>440.18</c:v>
                      </c:pt>
                      <c:pt idx="3">
                        <c:v>428.36</c:v>
                      </c:pt>
                      <c:pt idx="4">
                        <c:v>544.72</c:v>
                      </c:pt>
                      <c:pt idx="5">
                        <c:v>542.16</c:v>
                      </c:pt>
                      <c:pt idx="6">
                        <c:v>528.64</c:v>
                      </c:pt>
                      <c:pt idx="7">
                        <c:v>511.74</c:v>
                      </c:pt>
                      <c:pt idx="8">
                        <c:v>550.52</c:v>
                      </c:pt>
                      <c:pt idx="9">
                        <c:v>529.1</c:v>
                      </c:pt>
                      <c:pt idx="10">
                        <c:v>538.28</c:v>
                      </c:pt>
                      <c:pt idx="11">
                        <c:v>623.67999999999995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2-903B-466F-8772-2BB63DB00FB0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Ш8!$A$10</c15:sqref>
                        </c15:formulaRef>
                      </c:ext>
                    </c:extLst>
                    <c:strCache>
                      <c:ptCount val="1"/>
                      <c:pt idx="0">
                        <c:v>Группа 3</c:v>
                      </c:pt>
                    </c:strCache>
                  </c:strRef>
                </c:tx>
                <c:spPr>
                  <a:solidFill>
                    <a:srgbClr val="FF9999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Ш8!$B$10:$M$10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395.28</c:v>
                      </c:pt>
                      <c:pt idx="1">
                        <c:v>468.98</c:v>
                      </c:pt>
                      <c:pt idx="2">
                        <c:v>496.94</c:v>
                      </c:pt>
                      <c:pt idx="3">
                        <c:v>489.1</c:v>
                      </c:pt>
                      <c:pt idx="4">
                        <c:v>544.55999999999995</c:v>
                      </c:pt>
                      <c:pt idx="5">
                        <c:v>629.88</c:v>
                      </c:pt>
                      <c:pt idx="6">
                        <c:v>630.04</c:v>
                      </c:pt>
                      <c:pt idx="7">
                        <c:v>640.67999999999995</c:v>
                      </c:pt>
                      <c:pt idx="8">
                        <c:v>661.16</c:v>
                      </c:pt>
                      <c:pt idx="9">
                        <c:v>700.1</c:v>
                      </c:pt>
                      <c:pt idx="10">
                        <c:v>722.08</c:v>
                      </c:pt>
                      <c:pt idx="11">
                        <c:v>832.92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3-903B-466F-8772-2BB63DB00FB0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Ш8!$A$12</c15:sqref>
                        </c15:formulaRef>
                      </c:ext>
                    </c:extLst>
                    <c:strCache>
                      <c:ptCount val="1"/>
                      <c:pt idx="0">
                        <c:v>Группа 5</c:v>
                      </c:pt>
                    </c:strCache>
                  </c:strRef>
                </c:tx>
                <c:spPr>
                  <a:solidFill>
                    <a:srgbClr val="BC8FDD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Ш8!$B$12:$M$12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127.58</c:v>
                      </c:pt>
                      <c:pt idx="1">
                        <c:v>140.69999999999999</c:v>
                      </c:pt>
                      <c:pt idx="2">
                        <c:v>150.44</c:v>
                      </c:pt>
                      <c:pt idx="3">
                        <c:v>158.66</c:v>
                      </c:pt>
                      <c:pt idx="4">
                        <c:v>188.84</c:v>
                      </c:pt>
                      <c:pt idx="5">
                        <c:v>234.08</c:v>
                      </c:pt>
                      <c:pt idx="6">
                        <c:v>242.74</c:v>
                      </c:pt>
                      <c:pt idx="7">
                        <c:v>250.42</c:v>
                      </c:pt>
                      <c:pt idx="8">
                        <c:v>260.26</c:v>
                      </c:pt>
                      <c:pt idx="9">
                        <c:v>278.94</c:v>
                      </c:pt>
                      <c:pt idx="10">
                        <c:v>307</c:v>
                      </c:pt>
                      <c:pt idx="11">
                        <c:v>334.08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4-903B-466F-8772-2BB63DB00FB0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8601488"/>
        <c:axId val="618597680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5"/>
                <c:order val="5"/>
                <c:spPr>
                  <a:ln w="28575" cap="rnd">
                    <a:noFill/>
                    <a:round/>
                  </a:ln>
                  <a:effectLst/>
                </c:spPr>
                <c:marker>
                  <c:symbol val="none"/>
                </c:marker>
                <c:dLbls>
                  <c:numFmt formatCode="#,##0.0" sourceLinked="0"/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 xmlns:c16r2="http://schemas.microsoft.com/office/drawing/2015/06/chart"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Ш8!$B$13:$M$13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1601.76</c:v>
                      </c:pt>
                      <c:pt idx="1">
                        <c:v>1779.16</c:v>
                      </c:pt>
                      <c:pt idx="2">
                        <c:v>1898.5400000000002</c:v>
                      </c:pt>
                      <c:pt idx="3">
                        <c:v>1896.0600000000002</c:v>
                      </c:pt>
                      <c:pt idx="4">
                        <c:v>2171.48</c:v>
                      </c:pt>
                      <c:pt idx="5">
                        <c:v>2363.1999999999998</c:v>
                      </c:pt>
                      <c:pt idx="6">
                        <c:v>2380.9399999999996</c:v>
                      </c:pt>
                      <c:pt idx="7">
                        <c:v>2377.1799999999998</c:v>
                      </c:pt>
                      <c:pt idx="8">
                        <c:v>2540.4399999999996</c:v>
                      </c:pt>
                      <c:pt idx="9">
                        <c:v>2593.14</c:v>
                      </c:pt>
                      <c:pt idx="10">
                        <c:v>2672.14</c:v>
                      </c:pt>
                      <c:pt idx="11">
                        <c:v>3058.8999999999996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5-903B-466F-8772-2BB63DB00FB0}"/>
                  </c:ext>
                </c:extLst>
              </c15:ser>
            </c15:filteredLineSeries>
          </c:ext>
        </c:extLst>
      </c:lineChart>
      <c:dateAx>
        <c:axId val="618601488"/>
        <c:scaling>
          <c:orientation val="minMax"/>
        </c:scaling>
        <c:delete val="0"/>
        <c:axPos val="b"/>
        <c:numFmt formatCode="mmm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597680"/>
        <c:crosses val="autoZero"/>
        <c:auto val="1"/>
        <c:lblOffset val="100"/>
        <c:baseTimeUnit val="months"/>
      </c:dateAx>
      <c:valAx>
        <c:axId val="618597680"/>
        <c:scaling>
          <c:orientation val="minMax"/>
          <c:max val="10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1488"/>
        <c:crosses val="autoZero"/>
        <c:crossBetween val="between"/>
        <c:dispUnits>
          <c:builtInUnit val="thousand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stacked"/>
        <c:varyColors val="0"/>
        <c:ser>
          <c:idx val="4"/>
          <c:order val="4"/>
          <c:tx>
            <c:strRef>
              <c:f>Ш8!$A$12</c:f>
              <c:strCache>
                <c:ptCount val="1"/>
                <c:pt idx="0">
                  <c:v>Группа 5</c:v>
                </c:pt>
              </c:strCache>
            </c:strRef>
          </c:tx>
          <c:spPr>
            <a:solidFill>
              <a:srgbClr val="BC8FDD"/>
            </a:solidFill>
            <a:ln>
              <a:noFill/>
            </a:ln>
            <a:effectLst/>
          </c:spPr>
          <c:invertIfNegative val="0"/>
          <c:cat>
            <c:numRef>
              <c:f>Ш8!$B$7:$M$7</c:f>
              <c:numCache>
                <c:formatCode>mmm\-yy</c:formatCode>
                <c:ptCount val="12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</c:numCache>
            </c:numRef>
          </c:cat>
          <c:val>
            <c:numRef>
              <c:f>Ш8!$B$12:$M$12</c:f>
              <c:numCache>
                <c:formatCode>0</c:formatCode>
                <c:ptCount val="12"/>
                <c:pt idx="0">
                  <c:v>127.58</c:v>
                </c:pt>
                <c:pt idx="1">
                  <c:v>140.69999999999999</c:v>
                </c:pt>
                <c:pt idx="2">
                  <c:v>150.44</c:v>
                </c:pt>
                <c:pt idx="3">
                  <c:v>158.66</c:v>
                </c:pt>
                <c:pt idx="4">
                  <c:v>188.84</c:v>
                </c:pt>
                <c:pt idx="5">
                  <c:v>234.08</c:v>
                </c:pt>
                <c:pt idx="6">
                  <c:v>242.74</c:v>
                </c:pt>
                <c:pt idx="7">
                  <c:v>250.42</c:v>
                </c:pt>
                <c:pt idx="8">
                  <c:v>260.26</c:v>
                </c:pt>
                <c:pt idx="9">
                  <c:v>278.94</c:v>
                </c:pt>
                <c:pt idx="10">
                  <c:v>307</c:v>
                </c:pt>
                <c:pt idx="11">
                  <c:v>334.08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125D-4FCB-BB3A-08E8F2C54E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618595504"/>
        <c:axId val="618602576"/>
        <c:extLst xmlns:c16r2="http://schemas.microsoft.com/office/drawing/2015/06/chart"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Ш8!$A$8</c15:sqref>
                        </c15:formulaRef>
                      </c:ext>
                    </c:extLst>
                    <c:strCache>
                      <c:ptCount val="1"/>
                      <c:pt idx="0">
                        <c:v>Группа 1</c:v>
                      </c:pt>
                    </c:strCache>
                  </c:strRef>
                </c:tx>
                <c:spPr>
                  <a:solidFill>
                    <a:srgbClr val="1E90FF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Ш8!$B$8:$M$8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471.92</c:v>
                      </c:pt>
                      <c:pt idx="1">
                        <c:v>540.55999999999995</c:v>
                      </c:pt>
                      <c:pt idx="2">
                        <c:v>576.46</c:v>
                      </c:pt>
                      <c:pt idx="3">
                        <c:v>605.88</c:v>
                      </c:pt>
                      <c:pt idx="4">
                        <c:v>621.08000000000004</c:v>
                      </c:pt>
                      <c:pt idx="5">
                        <c:v>689.62</c:v>
                      </c:pt>
                      <c:pt idx="6">
                        <c:v>702.54</c:v>
                      </c:pt>
                      <c:pt idx="7">
                        <c:v>721.76</c:v>
                      </c:pt>
                      <c:pt idx="8">
                        <c:v>765.96</c:v>
                      </c:pt>
                      <c:pt idx="9">
                        <c:v>798.74</c:v>
                      </c:pt>
                      <c:pt idx="10">
                        <c:v>813.68</c:v>
                      </c:pt>
                      <c:pt idx="11">
                        <c:v>901.14</c:v>
                      </c:pt>
                    </c:numCache>
                  </c:numRef>
                </c:val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1-125D-4FCB-BB3A-08E8F2C54E49}"/>
                  </c:ext>
                </c:extLst>
              </c15:ser>
            </c15:filteredBarSeries>
            <c15:filteredBarSeries>
              <c15:ser>
                <c:idx val="1"/>
                <c:order val="1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Ш8!$A$9</c15:sqref>
                        </c15:formulaRef>
                      </c:ext>
                    </c:extLst>
                    <c:strCache>
                      <c:ptCount val="1"/>
                      <c:pt idx="0">
                        <c:v>Группа 2</c:v>
                      </c:pt>
                    </c:strCache>
                  </c:strRef>
                </c:tx>
                <c:spPr>
                  <a:solidFill>
                    <a:srgbClr val="66C7C3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Ш8!$B$9:$M$9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396.7</c:v>
                      </c:pt>
                      <c:pt idx="1">
                        <c:v>421.78</c:v>
                      </c:pt>
                      <c:pt idx="2">
                        <c:v>440.18</c:v>
                      </c:pt>
                      <c:pt idx="3">
                        <c:v>428.36</c:v>
                      </c:pt>
                      <c:pt idx="4">
                        <c:v>544.72</c:v>
                      </c:pt>
                      <c:pt idx="5">
                        <c:v>542.16</c:v>
                      </c:pt>
                      <c:pt idx="6">
                        <c:v>528.64</c:v>
                      </c:pt>
                      <c:pt idx="7">
                        <c:v>511.74</c:v>
                      </c:pt>
                      <c:pt idx="8">
                        <c:v>550.52</c:v>
                      </c:pt>
                      <c:pt idx="9">
                        <c:v>529.1</c:v>
                      </c:pt>
                      <c:pt idx="10">
                        <c:v>538.28</c:v>
                      </c:pt>
                      <c:pt idx="11">
                        <c:v>623.67999999999995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2-125D-4FCB-BB3A-08E8F2C54E49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Ш8!$A$10</c15:sqref>
                        </c15:formulaRef>
                      </c:ext>
                    </c:extLst>
                    <c:strCache>
                      <c:ptCount val="1"/>
                      <c:pt idx="0">
                        <c:v>Группа 3</c:v>
                      </c:pt>
                    </c:strCache>
                  </c:strRef>
                </c:tx>
                <c:spPr>
                  <a:solidFill>
                    <a:srgbClr val="FF9999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Ш8!$B$10:$M$10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395.28</c:v>
                      </c:pt>
                      <c:pt idx="1">
                        <c:v>468.98</c:v>
                      </c:pt>
                      <c:pt idx="2">
                        <c:v>496.94</c:v>
                      </c:pt>
                      <c:pt idx="3">
                        <c:v>489.1</c:v>
                      </c:pt>
                      <c:pt idx="4">
                        <c:v>544.55999999999995</c:v>
                      </c:pt>
                      <c:pt idx="5">
                        <c:v>629.88</c:v>
                      </c:pt>
                      <c:pt idx="6">
                        <c:v>630.04</c:v>
                      </c:pt>
                      <c:pt idx="7">
                        <c:v>640.67999999999995</c:v>
                      </c:pt>
                      <c:pt idx="8">
                        <c:v>661.16</c:v>
                      </c:pt>
                      <c:pt idx="9">
                        <c:v>700.1</c:v>
                      </c:pt>
                      <c:pt idx="10">
                        <c:v>722.08</c:v>
                      </c:pt>
                      <c:pt idx="11">
                        <c:v>832.92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3-125D-4FCB-BB3A-08E8F2C54E49}"/>
                  </c:ext>
                </c:extLst>
              </c15:ser>
            </c15:filteredBarSeries>
            <c15:filteredBarSeries>
              <c15:ser>
                <c:idx val="3"/>
                <c:order val="3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Ш8!$A$11</c15:sqref>
                        </c15:formulaRef>
                      </c:ext>
                    </c:extLst>
                    <c:strCache>
                      <c:ptCount val="1"/>
                      <c:pt idx="0">
                        <c:v>Группа 4</c:v>
                      </c:pt>
                    </c:strCache>
                  </c:strRef>
                </c:tx>
                <c:spPr>
                  <a:solidFill>
                    <a:schemeClr val="accent4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Ш8!$B$11:$M$11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210.28</c:v>
                      </c:pt>
                      <c:pt idx="1">
                        <c:v>207.14</c:v>
                      </c:pt>
                      <c:pt idx="2">
                        <c:v>234.52</c:v>
                      </c:pt>
                      <c:pt idx="3">
                        <c:v>214.06</c:v>
                      </c:pt>
                      <c:pt idx="4">
                        <c:v>272.27999999999997</c:v>
                      </c:pt>
                      <c:pt idx="5">
                        <c:v>267.45999999999998</c:v>
                      </c:pt>
                      <c:pt idx="6">
                        <c:v>276.98</c:v>
                      </c:pt>
                      <c:pt idx="7">
                        <c:v>252.58</c:v>
                      </c:pt>
                      <c:pt idx="8">
                        <c:v>302.54000000000002</c:v>
                      </c:pt>
                      <c:pt idx="9">
                        <c:v>286.26</c:v>
                      </c:pt>
                      <c:pt idx="10">
                        <c:v>291.10000000000002</c:v>
                      </c:pt>
                      <c:pt idx="11">
                        <c:v>367.08</c:v>
                      </c:pt>
                    </c:numCache>
                  </c:numRef>
                </c:val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4-125D-4FCB-BB3A-08E8F2C54E49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8595504"/>
        <c:axId val="618602576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5"/>
                <c:order val="5"/>
                <c:spPr>
                  <a:ln w="28575" cap="rnd">
                    <a:noFill/>
                    <a:round/>
                  </a:ln>
                  <a:effectLst/>
                </c:spPr>
                <c:marker>
                  <c:symbol val="none"/>
                </c:marker>
                <c:dLbls>
                  <c:numFmt formatCode="#,##0.0" sourceLinked="0"/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 xmlns:c16r2="http://schemas.microsoft.com/office/drawing/2015/06/chart"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Ш8!$B$7:$M$7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Ш8!$B$13:$M$13</c15:sqref>
                        </c15:formulaRef>
                      </c:ext>
                    </c:extLst>
                    <c:numCache>
                      <c:formatCode>0</c:formatCode>
                      <c:ptCount val="12"/>
                      <c:pt idx="0">
                        <c:v>1601.76</c:v>
                      </c:pt>
                      <c:pt idx="1">
                        <c:v>1779.16</c:v>
                      </c:pt>
                      <c:pt idx="2">
                        <c:v>1898.5400000000002</c:v>
                      </c:pt>
                      <c:pt idx="3">
                        <c:v>1896.0600000000002</c:v>
                      </c:pt>
                      <c:pt idx="4">
                        <c:v>2171.48</c:v>
                      </c:pt>
                      <c:pt idx="5">
                        <c:v>2363.1999999999998</c:v>
                      </c:pt>
                      <c:pt idx="6">
                        <c:v>2380.9399999999996</c:v>
                      </c:pt>
                      <c:pt idx="7">
                        <c:v>2377.1799999999998</c:v>
                      </c:pt>
                      <c:pt idx="8">
                        <c:v>2540.4399999999996</c:v>
                      </c:pt>
                      <c:pt idx="9">
                        <c:v>2593.14</c:v>
                      </c:pt>
                      <c:pt idx="10">
                        <c:v>2672.14</c:v>
                      </c:pt>
                      <c:pt idx="11">
                        <c:v>3058.8999999999996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5-125D-4FCB-BB3A-08E8F2C54E49}"/>
                  </c:ext>
                </c:extLst>
              </c15:ser>
            </c15:filteredLineSeries>
          </c:ext>
        </c:extLst>
      </c:lineChart>
      <c:dateAx>
        <c:axId val="618595504"/>
        <c:scaling>
          <c:orientation val="minMax"/>
        </c:scaling>
        <c:delete val="0"/>
        <c:axPos val="b"/>
        <c:numFmt formatCode="mmm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2576"/>
        <c:crosses val="autoZero"/>
        <c:auto val="1"/>
        <c:lblOffset val="100"/>
        <c:baseTimeUnit val="months"/>
      </c:dateAx>
      <c:valAx>
        <c:axId val="618602576"/>
        <c:scaling>
          <c:orientation val="minMax"/>
          <c:max val="10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round/>
            </a:ln>
            <a:effectLst/>
          </c:spPr>
        </c:majorGridlines>
        <c:numFmt formatCode="0.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595504"/>
        <c:crosses val="autoZero"/>
        <c:crossBetween val="between"/>
        <c:dispUnits>
          <c:builtInUnit val="thousand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Ш8!$D$69</c:f>
          <c:strCache>
            <c:ptCount val="1"/>
            <c:pt idx="0">
              <c:v>Магазин 2</c:v>
            </c:pt>
          </c:strCache>
        </c:strRef>
      </c:tx>
      <c:layout>
        <c:manualLayout>
          <c:xMode val="edge"/>
          <c:yMode val="edge"/>
          <c:x val="0.32203684950101941"/>
          <c:y val="3.09735202492211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8.9149935897558624E-2"/>
          <c:y val="0.2044457424714434"/>
          <c:w val="0.82170012820488281"/>
          <c:h val="0.61671469366562826"/>
        </c:manualLayout>
      </c:layout>
      <c:barChart>
        <c:barDir val="col"/>
        <c:grouping val="clustered"/>
        <c:varyColors val="0"/>
        <c:ser>
          <c:idx val="0"/>
          <c:order val="0"/>
          <c:tx>
            <c:v>Маг1</c:v>
          </c:tx>
          <c:spPr>
            <a:solidFill>
              <a:srgbClr val="1E90FF"/>
            </a:solidFill>
            <a:ln>
              <a:noFill/>
            </a:ln>
            <a:effectLst/>
          </c:spPr>
          <c:invertIfNegative val="0"/>
          <c:cat>
            <c:numRef>
              <c:f>Ш8!$B$70:$B$73</c:f>
              <c:numCache>
                <c:formatCode>General</c:formatCode>
                <c:ptCount val="4"/>
                <c:pt idx="0">
                  <c:v>11</c:v>
                </c:pt>
                <c:pt idx="1">
                  <c:v>12</c:v>
                </c:pt>
                <c:pt idx="2">
                  <c:v>13</c:v>
                </c:pt>
                <c:pt idx="3">
                  <c:v>14</c:v>
                </c:pt>
              </c:numCache>
            </c:numRef>
          </c:cat>
          <c:val>
            <c:numRef>
              <c:f>Ш8!$D$70:$D$73</c:f>
              <c:numCache>
                <c:formatCode>#,##0</c:formatCode>
                <c:ptCount val="4"/>
                <c:pt idx="0">
                  <c:v>11048000</c:v>
                </c:pt>
                <c:pt idx="1">
                  <c:v>17627000</c:v>
                </c:pt>
                <c:pt idx="2">
                  <c:v>20335000</c:v>
                </c:pt>
                <c:pt idx="3">
                  <c:v>19389000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D38C-4D86-BED1-4529A0E90C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-27"/>
        <c:axId val="618594416"/>
        <c:axId val="618603664"/>
      </c:barChart>
      <c:catAx>
        <c:axId val="61859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3664"/>
        <c:crosses val="autoZero"/>
        <c:auto val="1"/>
        <c:lblAlgn val="ctr"/>
        <c:lblOffset val="100"/>
        <c:noMultiLvlLbl val="0"/>
      </c:catAx>
      <c:valAx>
        <c:axId val="618603664"/>
        <c:scaling>
          <c:orientation val="minMax"/>
          <c:max val="30000000"/>
        </c:scaling>
        <c:delete val="1"/>
        <c:axPos val="l"/>
        <c:majorGridlines>
          <c:spPr>
            <a:ln w="6350" cap="flat" cmpd="sng" algn="ctr">
              <a:solidFill>
                <a:schemeClr val="bg2"/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crossAx val="618594416"/>
        <c:crosses val="autoZero"/>
        <c:crossBetween val="between"/>
        <c:majorUnit val="5000000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7287090089408133"/>
          <c:y val="8.6612078944089024E-2"/>
          <c:w val="0.73821442129449133"/>
          <c:h val="0.74032123967490404"/>
        </c:manualLayout>
      </c:layout>
      <c:barChart>
        <c:barDir val="col"/>
        <c:grouping val="clustered"/>
        <c:varyColors val="0"/>
        <c:ser>
          <c:idx val="0"/>
          <c:order val="0"/>
          <c:tx>
            <c:v>Маг1</c:v>
          </c:tx>
          <c:spPr>
            <a:solidFill>
              <a:srgbClr val="66C7C3"/>
            </a:solidFill>
            <a:ln>
              <a:noFill/>
            </a:ln>
            <a:effectLst/>
          </c:spPr>
          <c:invertIfNegative val="0"/>
          <c:cat>
            <c:numRef>
              <c:f>Ш8!$B$75:$B$78</c:f>
              <c:numCache>
                <c:formatCode>General</c:formatCode>
                <c:ptCount val="4"/>
                <c:pt idx="0">
                  <c:v>11</c:v>
                </c:pt>
                <c:pt idx="1">
                  <c:v>12</c:v>
                </c:pt>
                <c:pt idx="2">
                  <c:v>13</c:v>
                </c:pt>
                <c:pt idx="3">
                  <c:v>14</c:v>
                </c:pt>
              </c:numCache>
            </c:numRef>
          </c:cat>
          <c:val>
            <c:numRef>
              <c:f>Ш8!$C$75:$C$78</c:f>
              <c:numCache>
                <c:formatCode>#,##0</c:formatCode>
                <c:ptCount val="4"/>
                <c:pt idx="0">
                  <c:v>14645000</c:v>
                </c:pt>
                <c:pt idx="1">
                  <c:v>18843000</c:v>
                </c:pt>
                <c:pt idx="2">
                  <c:v>21930000</c:v>
                </c:pt>
                <c:pt idx="3">
                  <c:v>11659000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A918-4409-B6AC-4F80C61DFA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-27"/>
        <c:axId val="618606384"/>
        <c:axId val="618604752"/>
      </c:barChart>
      <c:catAx>
        <c:axId val="6186063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4752"/>
        <c:crosses val="autoZero"/>
        <c:auto val="1"/>
        <c:lblAlgn val="ctr"/>
        <c:lblOffset val="100"/>
        <c:noMultiLvlLbl val="0"/>
      </c:catAx>
      <c:valAx>
        <c:axId val="618604752"/>
        <c:scaling>
          <c:orientation val="minMax"/>
          <c:max val="30000000"/>
        </c:scaling>
        <c:delete val="0"/>
        <c:axPos val="l"/>
        <c:majorGridlines>
          <c:spPr>
            <a:ln w="6350" cap="flat" cmpd="sng" algn="ctr">
              <a:solidFill>
                <a:schemeClr val="bg2"/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6384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590013081442611E-2"/>
          <c:y val="8.6612078944089024E-2"/>
          <c:w val="0.83143698271398658"/>
          <c:h val="0.74032123967490404"/>
        </c:manualLayout>
      </c:layout>
      <c:barChart>
        <c:barDir val="col"/>
        <c:grouping val="clustered"/>
        <c:varyColors val="0"/>
        <c:ser>
          <c:idx val="0"/>
          <c:order val="0"/>
          <c:tx>
            <c:v>Маг1</c:v>
          </c:tx>
          <c:spPr>
            <a:solidFill>
              <a:srgbClr val="66C7C3"/>
            </a:solidFill>
            <a:ln>
              <a:noFill/>
            </a:ln>
            <a:effectLst/>
          </c:spPr>
          <c:invertIfNegative val="0"/>
          <c:cat>
            <c:numRef>
              <c:f>Ш8!$B$75:$B$78</c:f>
              <c:numCache>
                <c:formatCode>General</c:formatCode>
                <c:ptCount val="4"/>
                <c:pt idx="0">
                  <c:v>11</c:v>
                </c:pt>
                <c:pt idx="1">
                  <c:v>12</c:v>
                </c:pt>
                <c:pt idx="2">
                  <c:v>13</c:v>
                </c:pt>
                <c:pt idx="3">
                  <c:v>14</c:v>
                </c:pt>
              </c:numCache>
            </c:numRef>
          </c:cat>
          <c:val>
            <c:numRef>
              <c:f>Ш8!$D$75:$D$78</c:f>
              <c:numCache>
                <c:formatCode>#,##0</c:formatCode>
                <c:ptCount val="4"/>
                <c:pt idx="0">
                  <c:v>14792000</c:v>
                </c:pt>
                <c:pt idx="1">
                  <c:v>16819000</c:v>
                </c:pt>
                <c:pt idx="2">
                  <c:v>16640000</c:v>
                </c:pt>
                <c:pt idx="3">
                  <c:v>21715000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FE82-41F9-9DFD-7E95EB65FD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-27"/>
        <c:axId val="618598224"/>
        <c:axId val="618602032"/>
      </c:barChart>
      <c:catAx>
        <c:axId val="618598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2032"/>
        <c:crosses val="autoZero"/>
        <c:auto val="1"/>
        <c:lblAlgn val="ctr"/>
        <c:lblOffset val="100"/>
        <c:noMultiLvlLbl val="0"/>
      </c:catAx>
      <c:valAx>
        <c:axId val="618602032"/>
        <c:scaling>
          <c:orientation val="minMax"/>
          <c:max val="30000000"/>
        </c:scaling>
        <c:delete val="1"/>
        <c:axPos val="l"/>
        <c:majorGridlines>
          <c:spPr>
            <a:ln w="6350" cap="flat" cmpd="sng" algn="ctr">
              <a:solidFill>
                <a:schemeClr val="bg2"/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crossAx val="618598224"/>
        <c:crosses val="autoZero"/>
        <c:crossBetween val="between"/>
        <c:majorUnit val="5000000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775181734821653E-2"/>
          <c:y val="8.6612078944089024E-2"/>
          <c:w val="0.83425383954294519"/>
          <c:h val="0.74032123967490404"/>
        </c:manualLayout>
      </c:layout>
      <c:barChart>
        <c:barDir val="col"/>
        <c:grouping val="clustered"/>
        <c:varyColors val="0"/>
        <c:ser>
          <c:idx val="0"/>
          <c:order val="0"/>
          <c:tx>
            <c:v>Маг1</c:v>
          </c:tx>
          <c:spPr>
            <a:solidFill>
              <a:srgbClr val="66C7C3"/>
            </a:solidFill>
            <a:ln>
              <a:noFill/>
            </a:ln>
            <a:effectLst/>
          </c:spPr>
          <c:invertIfNegative val="0"/>
          <c:cat>
            <c:numRef>
              <c:f>Ш8!$B$75:$B$78</c:f>
              <c:numCache>
                <c:formatCode>General</c:formatCode>
                <c:ptCount val="4"/>
                <c:pt idx="0">
                  <c:v>11</c:v>
                </c:pt>
                <c:pt idx="1">
                  <c:v>12</c:v>
                </c:pt>
                <c:pt idx="2">
                  <c:v>13</c:v>
                </c:pt>
                <c:pt idx="3">
                  <c:v>14</c:v>
                </c:pt>
              </c:numCache>
            </c:numRef>
          </c:cat>
          <c:val>
            <c:numRef>
              <c:f>Ш8!$E$75:$E$78</c:f>
              <c:numCache>
                <c:formatCode>#,##0</c:formatCode>
                <c:ptCount val="4"/>
                <c:pt idx="0">
                  <c:v>22660000</c:v>
                </c:pt>
                <c:pt idx="1">
                  <c:v>14962000</c:v>
                </c:pt>
                <c:pt idx="2">
                  <c:v>17220000</c:v>
                </c:pt>
                <c:pt idx="3">
                  <c:v>13515000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BBD-46CA-928C-E3D44F91CD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-27"/>
        <c:axId val="618599312"/>
        <c:axId val="618603120"/>
      </c:barChart>
      <c:catAx>
        <c:axId val="618599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3120"/>
        <c:crosses val="autoZero"/>
        <c:auto val="1"/>
        <c:lblAlgn val="ctr"/>
        <c:lblOffset val="100"/>
        <c:noMultiLvlLbl val="0"/>
      </c:catAx>
      <c:valAx>
        <c:axId val="618603120"/>
        <c:scaling>
          <c:orientation val="minMax"/>
          <c:max val="30000000"/>
        </c:scaling>
        <c:delete val="1"/>
        <c:axPos val="l"/>
        <c:majorGridlines>
          <c:spPr>
            <a:ln w="6350" cap="flat" cmpd="sng" algn="ctr">
              <a:solidFill>
                <a:schemeClr val="bg2"/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crossAx val="618599312"/>
        <c:crosses val="autoZero"/>
        <c:crossBetween val="between"/>
        <c:majorUnit val="5000000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7285106295909808"/>
          <c:y val="8.6612078944089024E-2"/>
          <c:w val="0.73823424431121931"/>
          <c:h val="0.74032123967490404"/>
        </c:manualLayout>
      </c:layout>
      <c:barChart>
        <c:barDir val="col"/>
        <c:grouping val="clustered"/>
        <c:varyColors val="0"/>
        <c:ser>
          <c:idx val="0"/>
          <c:order val="0"/>
          <c:tx>
            <c:v>Маг1</c:v>
          </c:tx>
          <c:spPr>
            <a:solidFill>
              <a:srgbClr val="FF9999"/>
            </a:solidFill>
            <a:ln>
              <a:noFill/>
            </a:ln>
            <a:effectLst/>
          </c:spPr>
          <c:invertIfNegative val="0"/>
          <c:cat>
            <c:numRef>
              <c:f>Ш8!$B$75:$B$78</c:f>
              <c:numCache>
                <c:formatCode>General</c:formatCode>
                <c:ptCount val="4"/>
                <c:pt idx="0">
                  <c:v>11</c:v>
                </c:pt>
                <c:pt idx="1">
                  <c:v>12</c:v>
                </c:pt>
                <c:pt idx="2">
                  <c:v>13</c:v>
                </c:pt>
                <c:pt idx="3">
                  <c:v>14</c:v>
                </c:pt>
              </c:numCache>
            </c:numRef>
          </c:cat>
          <c:val>
            <c:numRef>
              <c:f>Ш8!$C$75:$C$78</c:f>
              <c:numCache>
                <c:formatCode>#,##0</c:formatCode>
                <c:ptCount val="4"/>
                <c:pt idx="0">
                  <c:v>14645000</c:v>
                </c:pt>
                <c:pt idx="1">
                  <c:v>18843000</c:v>
                </c:pt>
                <c:pt idx="2">
                  <c:v>21930000</c:v>
                </c:pt>
                <c:pt idx="3">
                  <c:v>11659000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4431-49A6-8F5E-A40BBFC566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-27"/>
        <c:axId val="618597136"/>
        <c:axId val="618599856"/>
      </c:barChart>
      <c:catAx>
        <c:axId val="618597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599856"/>
        <c:crosses val="autoZero"/>
        <c:auto val="1"/>
        <c:lblAlgn val="ctr"/>
        <c:lblOffset val="100"/>
        <c:noMultiLvlLbl val="0"/>
      </c:catAx>
      <c:valAx>
        <c:axId val="618599856"/>
        <c:scaling>
          <c:orientation val="minMax"/>
          <c:max val="30000000"/>
        </c:scaling>
        <c:delete val="0"/>
        <c:axPos val="l"/>
        <c:majorGridlines>
          <c:spPr>
            <a:ln w="6350" cap="flat" cmpd="sng" algn="ctr">
              <a:solidFill>
                <a:schemeClr val="bg2"/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597136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Ш8!$E$69</c:f>
          <c:strCache>
            <c:ptCount val="1"/>
            <c:pt idx="0">
              <c:v>Магазин 3</c:v>
            </c:pt>
          </c:strCache>
        </c:strRef>
      </c:tx>
      <c:layout>
        <c:manualLayout>
          <c:xMode val="edge"/>
          <c:yMode val="edge"/>
          <c:x val="0.29974825311655423"/>
          <c:y val="2.273104880581516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>
            <a:defRPr sz="105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8.1353318568996871E-2"/>
          <c:y val="0.21492276739356178"/>
          <c:w val="0.83729336286200629"/>
          <c:h val="0.60390771028037382"/>
        </c:manualLayout>
      </c:layout>
      <c:barChart>
        <c:barDir val="col"/>
        <c:grouping val="clustered"/>
        <c:varyColors val="0"/>
        <c:ser>
          <c:idx val="0"/>
          <c:order val="0"/>
          <c:tx>
            <c:v>Маг1</c:v>
          </c:tx>
          <c:spPr>
            <a:solidFill>
              <a:srgbClr val="1E90FF"/>
            </a:solidFill>
            <a:ln>
              <a:noFill/>
            </a:ln>
            <a:effectLst/>
          </c:spPr>
          <c:invertIfNegative val="0"/>
          <c:cat>
            <c:numRef>
              <c:f>Ш8!$B$70:$B$73</c:f>
              <c:numCache>
                <c:formatCode>General</c:formatCode>
                <c:ptCount val="4"/>
                <c:pt idx="0">
                  <c:v>11</c:v>
                </c:pt>
                <c:pt idx="1">
                  <c:v>12</c:v>
                </c:pt>
                <c:pt idx="2">
                  <c:v>13</c:v>
                </c:pt>
                <c:pt idx="3">
                  <c:v>14</c:v>
                </c:pt>
              </c:numCache>
            </c:numRef>
          </c:cat>
          <c:val>
            <c:numRef>
              <c:f>Ш8!$E$70:$E$73</c:f>
              <c:numCache>
                <c:formatCode>#,##0</c:formatCode>
                <c:ptCount val="4"/>
                <c:pt idx="0">
                  <c:v>24959000</c:v>
                </c:pt>
                <c:pt idx="1">
                  <c:v>11020000</c:v>
                </c:pt>
                <c:pt idx="2">
                  <c:v>18856000</c:v>
                </c:pt>
                <c:pt idx="3">
                  <c:v>13612000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DD12-4DA0-854D-90A55BBB48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-27"/>
        <c:axId val="618596048"/>
        <c:axId val="618608560"/>
      </c:barChart>
      <c:catAx>
        <c:axId val="6185960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8560"/>
        <c:crosses val="autoZero"/>
        <c:auto val="1"/>
        <c:lblAlgn val="ctr"/>
        <c:lblOffset val="100"/>
        <c:noMultiLvlLbl val="0"/>
      </c:catAx>
      <c:valAx>
        <c:axId val="618608560"/>
        <c:scaling>
          <c:orientation val="minMax"/>
          <c:max val="30000000"/>
        </c:scaling>
        <c:delete val="1"/>
        <c:axPos val="l"/>
        <c:majorGridlines>
          <c:spPr>
            <a:ln w="6350" cap="flat" cmpd="sng" algn="ctr">
              <a:solidFill>
                <a:schemeClr val="bg2"/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crossAx val="618596048"/>
        <c:crosses val="autoZero"/>
        <c:crossBetween val="between"/>
        <c:majorUnit val="5000000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7590013081442611E-2"/>
          <c:y val="8.6612078944089024E-2"/>
          <c:w val="0.83143698271398658"/>
          <c:h val="0.74032123967490404"/>
        </c:manualLayout>
      </c:layout>
      <c:barChart>
        <c:barDir val="col"/>
        <c:grouping val="clustered"/>
        <c:varyColors val="0"/>
        <c:ser>
          <c:idx val="0"/>
          <c:order val="0"/>
          <c:tx>
            <c:v>Маг1</c:v>
          </c:tx>
          <c:spPr>
            <a:solidFill>
              <a:srgbClr val="FF9999"/>
            </a:solidFill>
            <a:ln>
              <a:noFill/>
            </a:ln>
            <a:effectLst/>
          </c:spPr>
          <c:invertIfNegative val="0"/>
          <c:cat>
            <c:numRef>
              <c:f>Ш8!$B$80:$B$83</c:f>
              <c:numCache>
                <c:formatCode>General</c:formatCode>
                <c:ptCount val="4"/>
                <c:pt idx="0">
                  <c:v>11</c:v>
                </c:pt>
                <c:pt idx="1">
                  <c:v>12</c:v>
                </c:pt>
                <c:pt idx="2">
                  <c:v>13</c:v>
                </c:pt>
                <c:pt idx="3">
                  <c:v>14</c:v>
                </c:pt>
              </c:numCache>
            </c:numRef>
          </c:cat>
          <c:val>
            <c:numRef>
              <c:f>Ш8!$D$80:$D$83</c:f>
              <c:numCache>
                <c:formatCode>#,##0</c:formatCode>
                <c:ptCount val="4"/>
                <c:pt idx="0">
                  <c:v>20343000</c:v>
                </c:pt>
                <c:pt idx="1">
                  <c:v>24038000</c:v>
                </c:pt>
                <c:pt idx="2">
                  <c:v>12736000</c:v>
                </c:pt>
                <c:pt idx="3">
                  <c:v>24830000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B4C8-4DFC-8A6D-AD6F9C9AC3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-27"/>
        <c:axId val="618596592"/>
        <c:axId val="618604208"/>
      </c:barChart>
      <c:catAx>
        <c:axId val="61859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4208"/>
        <c:crosses val="autoZero"/>
        <c:auto val="1"/>
        <c:lblAlgn val="ctr"/>
        <c:lblOffset val="100"/>
        <c:noMultiLvlLbl val="0"/>
      </c:catAx>
      <c:valAx>
        <c:axId val="618604208"/>
        <c:scaling>
          <c:orientation val="minMax"/>
          <c:max val="30000000"/>
        </c:scaling>
        <c:delete val="1"/>
        <c:axPos val="l"/>
        <c:majorGridlines>
          <c:spPr>
            <a:ln w="6350" cap="flat" cmpd="sng" algn="ctr">
              <a:solidFill>
                <a:schemeClr val="bg2"/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crossAx val="618596592"/>
        <c:crosses val="autoZero"/>
        <c:crossBetween val="between"/>
        <c:majorUnit val="5000000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Ш2!$A$4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34633056027007225"/>
          <c:w val="0.89844422376696476"/>
          <c:h val="0.3744024929745972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Ш2!$A$7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25400"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b="1">
                    <a:solidFill>
                      <a:schemeClr val="accent1"/>
                    </a:solidFill>
                    <a:latin typeface="+mn-lt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Ш2!$B$6:$T$6</c:f>
              <c:numCache>
                <c:formatCode>0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Ш2!$B$7:$T$7</c:f>
              <c:numCache>
                <c:formatCode>0</c:formatCode>
                <c:ptCount val="19"/>
                <c:pt idx="0">
                  <c:v>166</c:v>
                </c:pt>
                <c:pt idx="1">
                  <c:v>85</c:v>
                </c:pt>
                <c:pt idx="2">
                  <c:v>129</c:v>
                </c:pt>
                <c:pt idx="3">
                  <c:v>116</c:v>
                </c:pt>
                <c:pt idx="4">
                  <c:v>91</c:v>
                </c:pt>
                <c:pt idx="5">
                  <c:v>160</c:v>
                </c:pt>
                <c:pt idx="6">
                  <c:v>155</c:v>
                </c:pt>
                <c:pt idx="7">
                  <c:v>163</c:v>
                </c:pt>
                <c:pt idx="8">
                  <c:v>170</c:v>
                </c:pt>
                <c:pt idx="9">
                  <c:v>90</c:v>
                </c:pt>
                <c:pt idx="10">
                  <c:v>145</c:v>
                </c:pt>
                <c:pt idx="11">
                  <c:v>124</c:v>
                </c:pt>
                <c:pt idx="12">
                  <c:v>88</c:v>
                </c:pt>
                <c:pt idx="13">
                  <c:v>119</c:v>
                </c:pt>
                <c:pt idx="14">
                  <c:v>123</c:v>
                </c:pt>
                <c:pt idx="15">
                  <c:v>145</c:v>
                </c:pt>
                <c:pt idx="16">
                  <c:v>82</c:v>
                </c:pt>
                <c:pt idx="17">
                  <c:v>126</c:v>
                </c:pt>
                <c:pt idx="18">
                  <c:v>163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F963-466E-8526-2A6F993136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528349488"/>
        <c:axId val="528353840"/>
      </c:barChart>
      <c:catAx>
        <c:axId val="528349488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528353840"/>
        <c:crosses val="autoZero"/>
        <c:auto val="1"/>
        <c:lblAlgn val="ctr"/>
        <c:lblOffset val="100"/>
        <c:noMultiLvlLbl val="0"/>
      </c:catAx>
      <c:valAx>
        <c:axId val="528353840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528349488"/>
        <c:crosses val="autoZero"/>
        <c:crossBetween val="between"/>
      </c:valAx>
    </c:plotArea>
    <c:plotVisOnly val="1"/>
    <c:dispBlanksAs val="gap"/>
    <c:showDLblsOverMax val="0"/>
  </c:chart>
  <c:spPr>
    <a:noFill/>
    <a:ln>
      <a:solidFill>
        <a:sysClr val="window" lastClr="FFFFFF">
          <a:lumMod val="75000"/>
        </a:sys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775181734821653E-2"/>
          <c:y val="8.6612078944089024E-2"/>
          <c:w val="0.83425383954294519"/>
          <c:h val="0.74032123967490404"/>
        </c:manualLayout>
      </c:layout>
      <c:barChart>
        <c:barDir val="col"/>
        <c:grouping val="clustered"/>
        <c:varyColors val="0"/>
        <c:ser>
          <c:idx val="0"/>
          <c:order val="0"/>
          <c:tx>
            <c:v>Маг1</c:v>
          </c:tx>
          <c:spPr>
            <a:solidFill>
              <a:srgbClr val="FF9999"/>
            </a:solidFill>
            <a:ln>
              <a:noFill/>
            </a:ln>
            <a:effectLst/>
          </c:spPr>
          <c:invertIfNegative val="0"/>
          <c:cat>
            <c:numRef>
              <c:f>Ш8!$B$75:$B$78</c:f>
              <c:numCache>
                <c:formatCode>General</c:formatCode>
                <c:ptCount val="4"/>
                <c:pt idx="0">
                  <c:v>11</c:v>
                </c:pt>
                <c:pt idx="1">
                  <c:v>12</c:v>
                </c:pt>
                <c:pt idx="2">
                  <c:v>13</c:v>
                </c:pt>
                <c:pt idx="3">
                  <c:v>14</c:v>
                </c:pt>
              </c:numCache>
            </c:numRef>
          </c:cat>
          <c:val>
            <c:numRef>
              <c:f>Ш8!$E$80:$E$83</c:f>
              <c:numCache>
                <c:formatCode>#,##0</c:formatCode>
                <c:ptCount val="4"/>
                <c:pt idx="0">
                  <c:v>11775000</c:v>
                </c:pt>
                <c:pt idx="1">
                  <c:v>18705000</c:v>
                </c:pt>
                <c:pt idx="2">
                  <c:v>23698000</c:v>
                </c:pt>
                <c:pt idx="3">
                  <c:v>20647000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B485-4DC1-9AD4-82BBE3B4DD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-27"/>
        <c:axId val="618600400"/>
        <c:axId val="618600944"/>
      </c:barChart>
      <c:catAx>
        <c:axId val="618600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0944"/>
        <c:crosses val="autoZero"/>
        <c:auto val="1"/>
        <c:lblAlgn val="ctr"/>
        <c:lblOffset val="100"/>
        <c:noMultiLvlLbl val="0"/>
      </c:catAx>
      <c:valAx>
        <c:axId val="618600944"/>
        <c:scaling>
          <c:orientation val="minMax"/>
          <c:max val="30000000"/>
        </c:scaling>
        <c:delete val="1"/>
        <c:axPos val="l"/>
        <c:majorGridlines>
          <c:spPr>
            <a:ln w="6350" cap="flat" cmpd="sng" algn="ctr">
              <a:solidFill>
                <a:schemeClr val="bg2"/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crossAx val="618600400"/>
        <c:crosses val="autoZero"/>
        <c:crossBetween val="between"/>
        <c:majorUnit val="5000000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Ш8!$C$69</c:f>
          <c:strCache>
            <c:ptCount val="1"/>
            <c:pt idx="0">
              <c:v>Магазин 1</c:v>
            </c:pt>
          </c:strCache>
        </c:strRef>
      </c:tx>
      <c:layout>
        <c:manualLayout>
          <c:xMode val="edge"/>
          <c:yMode val="edge"/>
          <c:x val="0.31644677648072816"/>
          <c:y val="2.486620681067647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7287090089408133"/>
          <c:y val="0.20585021919476518"/>
          <c:w val="0.73821442129449133"/>
          <c:h val="0.62730037025216701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1E90FF"/>
            </a:solidFill>
            <a:ln>
              <a:noFill/>
            </a:ln>
            <a:effectLst/>
          </c:spPr>
          <c:invertIfNegative val="0"/>
          <c:cat>
            <c:numRef>
              <c:f>Ш8!$B$70:$B$73</c:f>
              <c:numCache>
                <c:formatCode>General</c:formatCode>
                <c:ptCount val="4"/>
                <c:pt idx="0">
                  <c:v>11</c:v>
                </c:pt>
                <c:pt idx="1">
                  <c:v>12</c:v>
                </c:pt>
                <c:pt idx="2">
                  <c:v>13</c:v>
                </c:pt>
                <c:pt idx="3">
                  <c:v>14</c:v>
                </c:pt>
              </c:numCache>
            </c:numRef>
          </c:cat>
          <c:val>
            <c:numRef>
              <c:f>Ш8!$C$70:$C$73</c:f>
              <c:numCache>
                <c:formatCode>#,##0</c:formatCode>
                <c:ptCount val="4"/>
                <c:pt idx="0">
                  <c:v>21621000</c:v>
                </c:pt>
                <c:pt idx="1">
                  <c:v>19963000</c:v>
                </c:pt>
                <c:pt idx="2">
                  <c:v>23733000</c:v>
                </c:pt>
                <c:pt idx="3">
                  <c:v>16905000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0405-425A-9E6A-53333288EA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-27"/>
        <c:axId val="618609104"/>
        <c:axId val="618605296"/>
      </c:barChart>
      <c:catAx>
        <c:axId val="6186091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5296"/>
        <c:crosses val="autoZero"/>
        <c:auto val="1"/>
        <c:lblAlgn val="ctr"/>
        <c:lblOffset val="100"/>
        <c:noMultiLvlLbl val="0"/>
      </c:catAx>
      <c:valAx>
        <c:axId val="618605296"/>
        <c:scaling>
          <c:orientation val="minMax"/>
          <c:max val="30000000"/>
        </c:scaling>
        <c:delete val="0"/>
        <c:axPos val="l"/>
        <c:majorGridlines>
          <c:spPr>
            <a:ln w="6350" cap="flat" cmpd="sng" algn="ctr">
              <a:solidFill>
                <a:schemeClr val="bg2"/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9104"/>
        <c:crosses val="autoZero"/>
        <c:crossBetween val="between"/>
        <c:majorUnit val="5000000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Ш8!$A$37</c:f>
          <c:strCache>
            <c:ptCount val="1"/>
            <c:pt idx="0">
              <c:v>Название диаграммы, ед.изм.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5.1322917968587262E-2"/>
          <c:y val="0.23876294411408511"/>
          <c:w val="0.92539665875098942"/>
          <c:h val="0.61032093238443852"/>
        </c:manualLayout>
      </c:layout>
      <c:lineChart>
        <c:grouping val="standard"/>
        <c:varyColors val="0"/>
        <c:ser>
          <c:idx val="1"/>
          <c:order val="0"/>
          <c:tx>
            <c:strRef>
              <c:f>Ш8!$A$40</c:f>
              <c:strCache>
                <c:ptCount val="1"/>
                <c:pt idx="0">
                  <c:v>Товар 1</c:v>
                </c:pt>
              </c:strCache>
            </c:strRef>
          </c:tx>
          <c:spPr>
            <a:ln w="28575" cap="rnd">
              <a:solidFill>
                <a:srgbClr val="FF7C8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7C80"/>
              </a:solidFill>
              <a:ln w="9525">
                <a:solidFill>
                  <a:srgbClr val="FF7C80"/>
                </a:solidFill>
              </a:ln>
              <a:effectLst/>
            </c:spPr>
          </c:marker>
          <c:dPt>
            <c:idx val="0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0-915A-4896-B022-125C5E273478}"/>
              </c:ext>
            </c:extLst>
          </c:dPt>
          <c:dPt>
            <c:idx val="1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1-915A-4896-B022-125C5E273478}"/>
              </c:ext>
            </c:extLst>
          </c:dPt>
          <c:dPt>
            <c:idx val="2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2-915A-4896-B022-125C5E273478}"/>
              </c:ext>
            </c:extLst>
          </c:dPt>
          <c:dPt>
            <c:idx val="3"/>
            <c:marker>
              <c:symbol val="circle"/>
              <c:size val="6"/>
              <c:spPr>
                <a:solidFill>
                  <a:srgbClr val="FF7C80"/>
                </a:solidFill>
                <a:ln w="9525">
                  <a:solidFill>
                    <a:srgbClr val="FF7C80"/>
                  </a:solidFill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3-915A-4896-B022-125C5E273478}"/>
              </c:ext>
            </c:extLst>
          </c:dPt>
          <c:dLbls>
            <c:dLbl>
              <c:idx val="3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915A-4896-B022-125C5E27347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accent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Ш8!$B$39:$O$39</c:f>
              <c:strCache>
                <c:ptCount val="14"/>
                <c:pt idx="0">
                  <c:v>1 кв.</c:v>
                </c:pt>
                <c:pt idx="1">
                  <c:v>2 кв.</c:v>
                </c:pt>
                <c:pt idx="2">
                  <c:v>3 кв.</c:v>
                </c:pt>
                <c:pt idx="3">
                  <c:v>4 кв.</c:v>
                </c:pt>
                <c:pt idx="5">
                  <c:v>1 кв.</c:v>
                </c:pt>
                <c:pt idx="6">
                  <c:v>2 кв.</c:v>
                </c:pt>
                <c:pt idx="7">
                  <c:v>3 кв.</c:v>
                </c:pt>
                <c:pt idx="8">
                  <c:v>4 кв.</c:v>
                </c:pt>
                <c:pt idx="10">
                  <c:v>1 кв.</c:v>
                </c:pt>
                <c:pt idx="11">
                  <c:v>2 кв.</c:v>
                </c:pt>
                <c:pt idx="12">
                  <c:v>3 кв.</c:v>
                </c:pt>
                <c:pt idx="13">
                  <c:v>4 кв.</c:v>
                </c:pt>
              </c:strCache>
            </c:strRef>
          </c:cat>
          <c:val>
            <c:numRef>
              <c:f>Ш8!$B$40:$O$40</c:f>
              <c:numCache>
                <c:formatCode>#,##0</c:formatCode>
                <c:ptCount val="14"/>
                <c:pt idx="0">
                  <c:v>31621000</c:v>
                </c:pt>
                <c:pt idx="1">
                  <c:v>29963000</c:v>
                </c:pt>
                <c:pt idx="2">
                  <c:v>32733000</c:v>
                </c:pt>
                <c:pt idx="3">
                  <c:v>33905000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915A-4896-B022-125C5E273478}"/>
            </c:ext>
          </c:extLst>
        </c:ser>
        <c:ser>
          <c:idx val="2"/>
          <c:order val="1"/>
          <c:tx>
            <c:strRef>
              <c:f>Ш8!$A$41</c:f>
              <c:strCache>
                <c:ptCount val="1"/>
                <c:pt idx="0">
                  <c:v>Товар 2</c:v>
                </c:pt>
              </c:strCache>
            </c:strRef>
          </c:tx>
          <c:spPr>
            <a:ln w="28575" cap="rnd">
              <a:solidFill>
                <a:srgbClr val="00CC99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00CC99"/>
              </a:solidFill>
              <a:ln w="9525">
                <a:solidFill>
                  <a:srgbClr val="00CC99"/>
                </a:solidFill>
              </a:ln>
              <a:effectLst/>
            </c:spPr>
          </c:marker>
          <c:dPt>
            <c:idx val="0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5-915A-4896-B022-125C5E273478}"/>
              </c:ext>
            </c:extLst>
          </c:dPt>
          <c:dPt>
            <c:idx val="1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6-915A-4896-B022-125C5E273478}"/>
              </c:ext>
            </c:extLst>
          </c:dPt>
          <c:dPt>
            <c:idx val="2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7-915A-4896-B022-125C5E273478}"/>
              </c:ext>
            </c:extLst>
          </c:dPt>
          <c:cat>
            <c:strRef>
              <c:f>Ш8!$B$39:$O$39</c:f>
              <c:strCache>
                <c:ptCount val="14"/>
                <c:pt idx="0">
                  <c:v>1 кв.</c:v>
                </c:pt>
                <c:pt idx="1">
                  <c:v>2 кв.</c:v>
                </c:pt>
                <c:pt idx="2">
                  <c:v>3 кв.</c:v>
                </c:pt>
                <c:pt idx="3">
                  <c:v>4 кв.</c:v>
                </c:pt>
                <c:pt idx="5">
                  <c:v>1 кв.</c:v>
                </c:pt>
                <c:pt idx="6">
                  <c:v>2 кв.</c:v>
                </c:pt>
                <c:pt idx="7">
                  <c:v>3 кв.</c:v>
                </c:pt>
                <c:pt idx="8">
                  <c:v>4 кв.</c:v>
                </c:pt>
                <c:pt idx="10">
                  <c:v>1 кв.</c:v>
                </c:pt>
                <c:pt idx="11">
                  <c:v>2 кв.</c:v>
                </c:pt>
                <c:pt idx="12">
                  <c:v>3 кв.</c:v>
                </c:pt>
                <c:pt idx="13">
                  <c:v>4 кв.</c:v>
                </c:pt>
              </c:strCache>
            </c:strRef>
          </c:cat>
          <c:val>
            <c:numRef>
              <c:f>Ш8!$B$41:$O$41</c:f>
              <c:numCache>
                <c:formatCode>#,##0</c:formatCode>
                <c:ptCount val="14"/>
                <c:pt idx="0">
                  <c:v>20905933</c:v>
                </c:pt>
                <c:pt idx="1">
                  <c:v>26458816</c:v>
                </c:pt>
                <c:pt idx="2">
                  <c:v>15810269</c:v>
                </c:pt>
                <c:pt idx="3">
                  <c:v>13424613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8-915A-4896-B022-125C5E273478}"/>
            </c:ext>
          </c:extLst>
        </c:ser>
        <c:ser>
          <c:idx val="3"/>
          <c:order val="2"/>
          <c:tx>
            <c:strRef>
              <c:f>Ш8!$A$42</c:f>
              <c:strCache>
                <c:ptCount val="1"/>
                <c:pt idx="0">
                  <c:v>Товар 3</c:v>
                </c:pt>
              </c:strCache>
            </c:strRef>
          </c:tx>
          <c:spPr>
            <a:ln w="28575" cap="rnd">
              <a:solidFill>
                <a:srgbClr val="9999FF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9999FF"/>
              </a:solidFill>
              <a:ln w="9525">
                <a:solidFill>
                  <a:srgbClr val="9999FF"/>
                </a:solidFill>
              </a:ln>
              <a:effectLst/>
            </c:spPr>
          </c:marker>
          <c:dPt>
            <c:idx val="0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9-915A-4896-B022-125C5E273478}"/>
              </c:ext>
            </c:extLst>
          </c:dPt>
          <c:dPt>
            <c:idx val="1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A-915A-4896-B022-125C5E273478}"/>
              </c:ext>
            </c:extLst>
          </c:dPt>
          <c:dPt>
            <c:idx val="2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B-915A-4896-B022-125C5E273478}"/>
              </c:ext>
            </c:extLst>
          </c:dPt>
          <c:cat>
            <c:strRef>
              <c:f>Ш8!$B$39:$O$39</c:f>
              <c:strCache>
                <c:ptCount val="14"/>
                <c:pt idx="0">
                  <c:v>1 кв.</c:v>
                </c:pt>
                <c:pt idx="1">
                  <c:v>2 кв.</c:v>
                </c:pt>
                <c:pt idx="2">
                  <c:v>3 кв.</c:v>
                </c:pt>
                <c:pt idx="3">
                  <c:v>4 кв.</c:v>
                </c:pt>
                <c:pt idx="5">
                  <c:v>1 кв.</c:v>
                </c:pt>
                <c:pt idx="6">
                  <c:v>2 кв.</c:v>
                </c:pt>
                <c:pt idx="7">
                  <c:v>3 кв.</c:v>
                </c:pt>
                <c:pt idx="8">
                  <c:v>4 кв.</c:v>
                </c:pt>
                <c:pt idx="10">
                  <c:v>1 кв.</c:v>
                </c:pt>
                <c:pt idx="11">
                  <c:v>2 кв.</c:v>
                </c:pt>
                <c:pt idx="12">
                  <c:v>3 кв.</c:v>
                </c:pt>
                <c:pt idx="13">
                  <c:v>4 кв.</c:v>
                </c:pt>
              </c:strCache>
            </c:strRef>
          </c:cat>
          <c:val>
            <c:numRef>
              <c:f>Ш8!$B$42:$O$42</c:f>
              <c:numCache>
                <c:formatCode>#,##0</c:formatCode>
                <c:ptCount val="14"/>
                <c:pt idx="0">
                  <c:v>17736292</c:v>
                </c:pt>
                <c:pt idx="1">
                  <c:v>17025959</c:v>
                </c:pt>
                <c:pt idx="2">
                  <c:v>29530483</c:v>
                </c:pt>
                <c:pt idx="3">
                  <c:v>16629949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C-915A-4896-B022-125C5E273478}"/>
            </c:ext>
          </c:extLst>
        </c:ser>
        <c:ser>
          <c:idx val="4"/>
          <c:order val="3"/>
          <c:tx>
            <c:strRef>
              <c:f>Ш8!$A$43</c:f>
              <c:strCache>
                <c:ptCount val="1"/>
                <c:pt idx="0">
                  <c:v>Товар 1</c:v>
                </c:pt>
              </c:strCache>
            </c:strRef>
          </c:tx>
          <c:spPr>
            <a:ln w="28575" cap="rnd">
              <a:solidFill>
                <a:srgbClr val="FF7C8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7C80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Pt>
            <c:idx val="5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D-915A-4896-B022-125C5E273478}"/>
              </c:ext>
            </c:extLst>
          </c:dPt>
          <c:dPt>
            <c:idx val="6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E-915A-4896-B022-125C5E273478}"/>
              </c:ext>
            </c:extLst>
          </c:dPt>
          <c:dPt>
            <c:idx val="7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F-915A-4896-B022-125C5E273478}"/>
              </c:ext>
            </c:extLst>
          </c:dPt>
          <c:cat>
            <c:strRef>
              <c:f>Ш8!$B$39:$O$39</c:f>
              <c:strCache>
                <c:ptCount val="14"/>
                <c:pt idx="0">
                  <c:v>1 кв.</c:v>
                </c:pt>
                <c:pt idx="1">
                  <c:v>2 кв.</c:v>
                </c:pt>
                <c:pt idx="2">
                  <c:v>3 кв.</c:v>
                </c:pt>
                <c:pt idx="3">
                  <c:v>4 кв.</c:v>
                </c:pt>
                <c:pt idx="5">
                  <c:v>1 кв.</c:v>
                </c:pt>
                <c:pt idx="6">
                  <c:v>2 кв.</c:v>
                </c:pt>
                <c:pt idx="7">
                  <c:v>3 кв.</c:v>
                </c:pt>
                <c:pt idx="8">
                  <c:v>4 кв.</c:v>
                </c:pt>
                <c:pt idx="10">
                  <c:v>1 кв.</c:v>
                </c:pt>
                <c:pt idx="11">
                  <c:v>2 кв.</c:v>
                </c:pt>
                <c:pt idx="12">
                  <c:v>3 кв.</c:v>
                </c:pt>
                <c:pt idx="13">
                  <c:v>4 кв.</c:v>
                </c:pt>
              </c:strCache>
            </c:strRef>
          </c:cat>
          <c:val>
            <c:numRef>
              <c:f>Ш8!$B$43:$O$43</c:f>
              <c:numCache>
                <c:formatCode>#,##0</c:formatCode>
                <c:ptCount val="14"/>
                <c:pt idx="5">
                  <c:v>11048000</c:v>
                </c:pt>
                <c:pt idx="6">
                  <c:v>17627000</c:v>
                </c:pt>
                <c:pt idx="7">
                  <c:v>20335000</c:v>
                </c:pt>
                <c:pt idx="8">
                  <c:v>19389000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0-915A-4896-B022-125C5E273478}"/>
            </c:ext>
          </c:extLst>
        </c:ser>
        <c:ser>
          <c:idx val="5"/>
          <c:order val="4"/>
          <c:tx>
            <c:strRef>
              <c:f>Ш8!$A$44</c:f>
              <c:strCache>
                <c:ptCount val="1"/>
                <c:pt idx="0">
                  <c:v>Товар 2</c:v>
                </c:pt>
              </c:strCache>
            </c:strRef>
          </c:tx>
          <c:spPr>
            <a:ln w="28575" cap="rnd">
              <a:solidFill>
                <a:srgbClr val="00CC99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00CC99"/>
              </a:solidFill>
              <a:ln w="9525">
                <a:solidFill>
                  <a:srgbClr val="00CC99"/>
                </a:solidFill>
              </a:ln>
              <a:effectLst/>
            </c:spPr>
          </c:marker>
          <c:dPt>
            <c:idx val="5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1-915A-4896-B022-125C5E273478}"/>
              </c:ext>
            </c:extLst>
          </c:dPt>
          <c:dPt>
            <c:idx val="6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2-915A-4896-B022-125C5E273478}"/>
              </c:ext>
            </c:extLst>
          </c:dPt>
          <c:dPt>
            <c:idx val="7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3-915A-4896-B022-125C5E273478}"/>
              </c:ext>
            </c:extLst>
          </c:dPt>
          <c:dPt>
            <c:idx val="8"/>
            <c:marker>
              <c:symbol val="circle"/>
              <c:size val="6"/>
              <c:spPr>
                <a:solidFill>
                  <a:srgbClr val="00CC99"/>
                </a:solidFill>
                <a:ln w="9525">
                  <a:solidFill>
                    <a:srgbClr val="00CC99"/>
                  </a:solidFill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4-915A-4896-B022-125C5E273478}"/>
              </c:ext>
            </c:extLst>
          </c:dPt>
          <c:dLbls>
            <c:dLbl>
              <c:idx val="8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4-915A-4896-B022-125C5E27347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rgbClr val="00CC99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Ш8!$B$39:$O$39</c:f>
              <c:strCache>
                <c:ptCount val="14"/>
                <c:pt idx="0">
                  <c:v>1 кв.</c:v>
                </c:pt>
                <c:pt idx="1">
                  <c:v>2 кв.</c:v>
                </c:pt>
                <c:pt idx="2">
                  <c:v>3 кв.</c:v>
                </c:pt>
                <c:pt idx="3">
                  <c:v>4 кв.</c:v>
                </c:pt>
                <c:pt idx="5">
                  <c:v>1 кв.</c:v>
                </c:pt>
                <c:pt idx="6">
                  <c:v>2 кв.</c:v>
                </c:pt>
                <c:pt idx="7">
                  <c:v>3 кв.</c:v>
                </c:pt>
                <c:pt idx="8">
                  <c:v>4 кв.</c:v>
                </c:pt>
                <c:pt idx="10">
                  <c:v>1 кв.</c:v>
                </c:pt>
                <c:pt idx="11">
                  <c:v>2 кв.</c:v>
                </c:pt>
                <c:pt idx="12">
                  <c:v>3 кв.</c:v>
                </c:pt>
                <c:pt idx="13">
                  <c:v>4 кв.</c:v>
                </c:pt>
              </c:strCache>
            </c:strRef>
          </c:cat>
          <c:val>
            <c:numRef>
              <c:f>Ш8!$B$44:$O$44</c:f>
              <c:numCache>
                <c:formatCode>#,##0</c:formatCode>
                <c:ptCount val="14"/>
                <c:pt idx="5">
                  <c:v>33139099</c:v>
                </c:pt>
                <c:pt idx="6">
                  <c:v>33235441</c:v>
                </c:pt>
                <c:pt idx="7">
                  <c:v>31486884</c:v>
                </c:pt>
                <c:pt idx="8">
                  <c:v>34651769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5-915A-4896-B022-125C5E273478}"/>
            </c:ext>
          </c:extLst>
        </c:ser>
        <c:ser>
          <c:idx val="6"/>
          <c:order val="5"/>
          <c:tx>
            <c:strRef>
              <c:f>Ш8!$A$45</c:f>
              <c:strCache>
                <c:ptCount val="1"/>
                <c:pt idx="0">
                  <c:v>Товар 3</c:v>
                </c:pt>
              </c:strCache>
            </c:strRef>
          </c:tx>
          <c:spPr>
            <a:ln w="28575" cap="rnd">
              <a:solidFill>
                <a:srgbClr val="9999FF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9999FF"/>
              </a:solidFill>
              <a:ln w="9525">
                <a:solidFill>
                  <a:srgbClr val="9999FF"/>
                </a:solidFill>
              </a:ln>
              <a:effectLst/>
            </c:spPr>
          </c:marker>
          <c:dPt>
            <c:idx val="5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6-915A-4896-B022-125C5E273478}"/>
              </c:ext>
            </c:extLst>
          </c:dPt>
          <c:dPt>
            <c:idx val="6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7-915A-4896-B022-125C5E273478}"/>
              </c:ext>
            </c:extLst>
          </c:dPt>
          <c:dPt>
            <c:idx val="7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8-915A-4896-B022-125C5E273478}"/>
              </c:ext>
            </c:extLst>
          </c:dPt>
          <c:cat>
            <c:strRef>
              <c:f>Ш8!$B$39:$O$39</c:f>
              <c:strCache>
                <c:ptCount val="14"/>
                <c:pt idx="0">
                  <c:v>1 кв.</c:v>
                </c:pt>
                <c:pt idx="1">
                  <c:v>2 кв.</c:v>
                </c:pt>
                <c:pt idx="2">
                  <c:v>3 кв.</c:v>
                </c:pt>
                <c:pt idx="3">
                  <c:v>4 кв.</c:v>
                </c:pt>
                <c:pt idx="5">
                  <c:v>1 кв.</c:v>
                </c:pt>
                <c:pt idx="6">
                  <c:v>2 кв.</c:v>
                </c:pt>
                <c:pt idx="7">
                  <c:v>3 кв.</c:v>
                </c:pt>
                <c:pt idx="8">
                  <c:v>4 кв.</c:v>
                </c:pt>
                <c:pt idx="10">
                  <c:v>1 кв.</c:v>
                </c:pt>
                <c:pt idx="11">
                  <c:v>2 кв.</c:v>
                </c:pt>
                <c:pt idx="12">
                  <c:v>3 кв.</c:v>
                </c:pt>
                <c:pt idx="13">
                  <c:v>4 кв.</c:v>
                </c:pt>
              </c:strCache>
            </c:strRef>
          </c:cat>
          <c:val>
            <c:numRef>
              <c:f>Ш8!$B$45:$O$45</c:f>
              <c:numCache>
                <c:formatCode>#,##0</c:formatCode>
                <c:ptCount val="14"/>
                <c:pt idx="5">
                  <c:v>16287164</c:v>
                </c:pt>
                <c:pt idx="6">
                  <c:v>21202298</c:v>
                </c:pt>
                <c:pt idx="7">
                  <c:v>25231076</c:v>
                </c:pt>
                <c:pt idx="8">
                  <c:v>27685143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9-915A-4896-B022-125C5E273478}"/>
            </c:ext>
          </c:extLst>
        </c:ser>
        <c:ser>
          <c:idx val="7"/>
          <c:order val="6"/>
          <c:tx>
            <c:strRef>
              <c:f>Ш8!$A$46</c:f>
              <c:strCache>
                <c:ptCount val="1"/>
                <c:pt idx="0">
                  <c:v>Товар 1</c:v>
                </c:pt>
              </c:strCache>
            </c:strRef>
          </c:tx>
          <c:spPr>
            <a:ln w="28575" cap="rnd">
              <a:solidFill>
                <a:srgbClr val="FF7C8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7C80"/>
              </a:solidFill>
              <a:ln w="9525">
                <a:solidFill>
                  <a:srgbClr val="FF7C80"/>
                </a:solidFill>
              </a:ln>
              <a:effectLst/>
            </c:spPr>
          </c:marker>
          <c:dPt>
            <c:idx val="10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A-915A-4896-B022-125C5E273478}"/>
              </c:ext>
            </c:extLst>
          </c:dPt>
          <c:dPt>
            <c:idx val="11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B-915A-4896-B022-125C5E273478}"/>
              </c:ext>
            </c:extLst>
          </c:dPt>
          <c:dPt>
            <c:idx val="12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C-915A-4896-B022-125C5E273478}"/>
              </c:ext>
            </c:extLst>
          </c:dPt>
          <c:dPt>
            <c:idx val="13"/>
            <c:marker>
              <c:symbol val="circle"/>
              <c:size val="5"/>
              <c:spPr>
                <a:solidFill>
                  <a:srgbClr val="FF7C80"/>
                </a:solidFill>
                <a:ln w="9525">
                  <a:solidFill>
                    <a:srgbClr val="FF7C80"/>
                  </a:solidFill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D-915A-4896-B022-125C5E273478}"/>
              </c:ext>
            </c:extLst>
          </c:dPt>
          <c:cat>
            <c:strRef>
              <c:f>Ш8!$B$39:$O$39</c:f>
              <c:strCache>
                <c:ptCount val="14"/>
                <c:pt idx="0">
                  <c:v>1 кв.</c:v>
                </c:pt>
                <c:pt idx="1">
                  <c:v>2 кв.</c:v>
                </c:pt>
                <c:pt idx="2">
                  <c:v>3 кв.</c:v>
                </c:pt>
                <c:pt idx="3">
                  <c:v>4 кв.</c:v>
                </c:pt>
                <c:pt idx="5">
                  <c:v>1 кв.</c:v>
                </c:pt>
                <c:pt idx="6">
                  <c:v>2 кв.</c:v>
                </c:pt>
                <c:pt idx="7">
                  <c:v>3 кв.</c:v>
                </c:pt>
                <c:pt idx="8">
                  <c:v>4 кв.</c:v>
                </c:pt>
                <c:pt idx="10">
                  <c:v>1 кв.</c:v>
                </c:pt>
                <c:pt idx="11">
                  <c:v>2 кв.</c:v>
                </c:pt>
                <c:pt idx="12">
                  <c:v>3 кв.</c:v>
                </c:pt>
                <c:pt idx="13">
                  <c:v>4 кв.</c:v>
                </c:pt>
              </c:strCache>
            </c:strRef>
          </c:cat>
          <c:val>
            <c:numRef>
              <c:f>Ш8!$B$46:$O$46</c:f>
              <c:numCache>
                <c:formatCode>#,##0</c:formatCode>
                <c:ptCount val="14"/>
                <c:pt idx="10">
                  <c:v>25117119</c:v>
                </c:pt>
                <c:pt idx="11">
                  <c:v>14797116</c:v>
                </c:pt>
                <c:pt idx="12">
                  <c:v>26744051</c:v>
                </c:pt>
                <c:pt idx="13">
                  <c:v>19047216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1E-915A-4896-B022-125C5E273478}"/>
            </c:ext>
          </c:extLst>
        </c:ser>
        <c:ser>
          <c:idx val="8"/>
          <c:order val="7"/>
          <c:tx>
            <c:strRef>
              <c:f>Ш8!$A$47</c:f>
              <c:strCache>
                <c:ptCount val="1"/>
                <c:pt idx="0">
                  <c:v>Товар 2</c:v>
                </c:pt>
              </c:strCache>
            </c:strRef>
          </c:tx>
          <c:spPr>
            <a:ln w="28575" cap="rnd">
              <a:solidFill>
                <a:srgbClr val="00CC99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00CC99"/>
              </a:solidFill>
              <a:ln w="9525">
                <a:solidFill>
                  <a:srgbClr val="00CC99"/>
                </a:solidFill>
              </a:ln>
              <a:effectLst/>
            </c:spPr>
          </c:marker>
          <c:dPt>
            <c:idx val="10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1F-915A-4896-B022-125C5E273478}"/>
              </c:ext>
            </c:extLst>
          </c:dPt>
          <c:dPt>
            <c:idx val="11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20-915A-4896-B022-125C5E273478}"/>
              </c:ext>
            </c:extLst>
          </c:dPt>
          <c:dPt>
            <c:idx val="12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21-915A-4896-B022-125C5E273478}"/>
              </c:ext>
            </c:extLst>
          </c:dPt>
          <c:cat>
            <c:strRef>
              <c:f>Ш8!$B$39:$O$39</c:f>
              <c:strCache>
                <c:ptCount val="14"/>
                <c:pt idx="0">
                  <c:v>1 кв.</c:v>
                </c:pt>
                <c:pt idx="1">
                  <c:v>2 кв.</c:v>
                </c:pt>
                <c:pt idx="2">
                  <c:v>3 кв.</c:v>
                </c:pt>
                <c:pt idx="3">
                  <c:v>4 кв.</c:v>
                </c:pt>
                <c:pt idx="5">
                  <c:v>1 кв.</c:v>
                </c:pt>
                <c:pt idx="6">
                  <c:v>2 кв.</c:v>
                </c:pt>
                <c:pt idx="7">
                  <c:v>3 кв.</c:v>
                </c:pt>
                <c:pt idx="8">
                  <c:v>4 кв.</c:v>
                </c:pt>
                <c:pt idx="10">
                  <c:v>1 кв.</c:v>
                </c:pt>
                <c:pt idx="11">
                  <c:v>2 кв.</c:v>
                </c:pt>
                <c:pt idx="12">
                  <c:v>3 кв.</c:v>
                </c:pt>
                <c:pt idx="13">
                  <c:v>4 кв.</c:v>
                </c:pt>
              </c:strCache>
            </c:strRef>
          </c:cat>
          <c:val>
            <c:numRef>
              <c:f>Ш8!$B$47:$O$47</c:f>
              <c:numCache>
                <c:formatCode>#,##0</c:formatCode>
                <c:ptCount val="14"/>
                <c:pt idx="10">
                  <c:v>10504006</c:v>
                </c:pt>
                <c:pt idx="11">
                  <c:v>18775507</c:v>
                </c:pt>
                <c:pt idx="12">
                  <c:v>21687831</c:v>
                </c:pt>
                <c:pt idx="13">
                  <c:v>24510712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22-915A-4896-B022-125C5E273478}"/>
            </c:ext>
          </c:extLst>
        </c:ser>
        <c:ser>
          <c:idx val="9"/>
          <c:order val="8"/>
          <c:tx>
            <c:strRef>
              <c:f>Ш8!$A$48</c:f>
              <c:strCache>
                <c:ptCount val="1"/>
                <c:pt idx="0">
                  <c:v>Товар 3</c:v>
                </c:pt>
              </c:strCache>
            </c:strRef>
          </c:tx>
          <c:spPr>
            <a:ln w="28575" cap="rnd">
              <a:solidFill>
                <a:srgbClr val="9999FF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9999FF"/>
              </a:solidFill>
              <a:ln w="9525">
                <a:solidFill>
                  <a:srgbClr val="9999FF"/>
                </a:solidFill>
              </a:ln>
              <a:effectLst/>
            </c:spPr>
          </c:marker>
          <c:dPt>
            <c:idx val="10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23-915A-4896-B022-125C5E273478}"/>
              </c:ext>
            </c:extLst>
          </c:dPt>
          <c:dPt>
            <c:idx val="11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24-915A-4896-B022-125C5E273478}"/>
              </c:ext>
            </c:extLst>
          </c:dPt>
          <c:dPt>
            <c:idx val="12"/>
            <c:marker>
              <c:symbol val="none"/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25-915A-4896-B022-125C5E273478}"/>
              </c:ext>
            </c:extLst>
          </c:dPt>
          <c:dPt>
            <c:idx val="13"/>
            <c:marker>
              <c:symbol val="circle"/>
              <c:size val="6"/>
              <c:spPr>
                <a:solidFill>
                  <a:srgbClr val="9999FF"/>
                </a:solidFill>
                <a:ln w="9525">
                  <a:solidFill>
                    <a:srgbClr val="9999FF"/>
                  </a:solidFill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26-915A-4896-B022-125C5E273478}"/>
              </c:ext>
            </c:extLst>
          </c:dPt>
          <c:dLbls>
            <c:dLbl>
              <c:idx val="13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26-915A-4896-B022-125C5E27347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rgbClr val="9999FF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Ш8!$B$39:$O$39</c:f>
              <c:strCache>
                <c:ptCount val="14"/>
                <c:pt idx="0">
                  <c:v>1 кв.</c:v>
                </c:pt>
                <c:pt idx="1">
                  <c:v>2 кв.</c:v>
                </c:pt>
                <c:pt idx="2">
                  <c:v>3 кв.</c:v>
                </c:pt>
                <c:pt idx="3">
                  <c:v>4 кв.</c:v>
                </c:pt>
                <c:pt idx="5">
                  <c:v>1 кв.</c:v>
                </c:pt>
                <c:pt idx="6">
                  <c:v>2 кв.</c:v>
                </c:pt>
                <c:pt idx="7">
                  <c:v>3 кв.</c:v>
                </c:pt>
                <c:pt idx="8">
                  <c:v>4 кв.</c:v>
                </c:pt>
                <c:pt idx="10">
                  <c:v>1 кв.</c:v>
                </c:pt>
                <c:pt idx="11">
                  <c:v>2 кв.</c:v>
                </c:pt>
                <c:pt idx="12">
                  <c:v>3 кв.</c:v>
                </c:pt>
                <c:pt idx="13">
                  <c:v>4 кв.</c:v>
                </c:pt>
              </c:strCache>
            </c:strRef>
          </c:cat>
          <c:val>
            <c:numRef>
              <c:f>Ш8!$B$48:$O$48</c:f>
              <c:numCache>
                <c:formatCode>#,##0</c:formatCode>
                <c:ptCount val="14"/>
                <c:pt idx="10">
                  <c:v>28765878</c:v>
                </c:pt>
                <c:pt idx="11">
                  <c:v>27679532</c:v>
                </c:pt>
                <c:pt idx="12">
                  <c:v>29443914</c:v>
                </c:pt>
                <c:pt idx="13">
                  <c:v>37181189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27-915A-4896-B022-125C5E2734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8605840"/>
        <c:axId val="618606928"/>
      </c:lineChart>
      <c:catAx>
        <c:axId val="6186058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6928"/>
        <c:crosses val="autoZero"/>
        <c:auto val="1"/>
        <c:lblAlgn val="ctr"/>
        <c:lblOffset val="100"/>
        <c:noMultiLvlLbl val="0"/>
      </c:catAx>
      <c:valAx>
        <c:axId val="618606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2"/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8605840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100"/>
              <a:t>Общественные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areaChart>
        <c:grouping val="standard"/>
        <c:varyColors val="0"/>
        <c:ser>
          <c:idx val="6"/>
          <c:order val="8"/>
          <c:spPr>
            <a:gradFill>
              <a:gsLst>
                <a:gs pos="0">
                  <a:schemeClr val="bg1">
                    <a:lumMod val="85000"/>
                  </a:schemeClr>
                </a:gs>
                <a:gs pos="100000">
                  <a:schemeClr val="bg1">
                    <a:lumMod val="95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Ш9!$B$9:$H$9</c:f>
              <c:numCache>
                <c:formatCode>#,##0</c:formatCode>
                <c:ptCount val="7"/>
                <c:pt idx="0">
                  <c:v>1644</c:v>
                </c:pt>
                <c:pt idx="1">
                  <c:v>1699</c:v>
                </c:pt>
                <c:pt idx="2">
                  <c:v>1773</c:v>
                </c:pt>
                <c:pt idx="3">
                  <c:v>1872</c:v>
                </c:pt>
                <c:pt idx="4">
                  <c:v>2018</c:v>
                </c:pt>
                <c:pt idx="5">
                  <c:v>1998</c:v>
                </c:pt>
                <c:pt idx="6">
                  <c:v>1896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19-0ABB-450A-A2DD-B7FB8D5C3FA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18607472"/>
        <c:axId val="620969936"/>
      </c:areaChart>
      <c:lineChart>
        <c:grouping val="standard"/>
        <c:varyColors val="0"/>
        <c:ser>
          <c:idx val="2"/>
          <c:order val="2"/>
          <c:tx>
            <c:strRef>
              <c:f>Ш9!$A$9</c:f>
              <c:strCache>
                <c:ptCount val="1"/>
                <c:pt idx="0">
                  <c:v>Общественные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0ABB-450A-A2DD-B7FB8D5C3FA6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0ABB-450A-A2DD-B7FB8D5C3FA6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j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Ш9!$B$9:$H$9</c:f>
              <c:numCache>
                <c:formatCode>#,##0</c:formatCode>
                <c:ptCount val="7"/>
                <c:pt idx="0">
                  <c:v>1644</c:v>
                </c:pt>
                <c:pt idx="1">
                  <c:v>1699</c:v>
                </c:pt>
                <c:pt idx="2">
                  <c:v>1773</c:v>
                </c:pt>
                <c:pt idx="3">
                  <c:v>1872</c:v>
                </c:pt>
                <c:pt idx="4">
                  <c:v>2018</c:v>
                </c:pt>
                <c:pt idx="5">
                  <c:v>1998</c:v>
                </c:pt>
                <c:pt idx="6">
                  <c:v>1896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0ABB-450A-A2DD-B7FB8D5C3FA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8607472"/>
        <c:axId val="620969936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Ш9!$A$9</c15:sqref>
                        </c15:formulaRef>
                      </c:ext>
                    </c:extLst>
                    <c:strCache>
                      <c:ptCount val="1"/>
                      <c:pt idx="0">
                        <c:v>Общественные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3-0ABB-450A-A2DD-B7FB8D5C3FA6}"/>
                      </c:ext>
                      <c:ext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4-0ABB-450A-A2DD-B7FB8D5C3FA6}"/>
                      </c:ext>
                      <c:ext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Ш9!$B$9:$H$9</c15:sqref>
                        </c15:formulaRef>
                      </c:ext>
                    </c:extLst>
                    <c:numCache>
                      <c:formatCode>#,##0</c:formatCode>
                      <c:ptCount val="7"/>
                      <c:pt idx="0">
                        <c:v>1644</c:v>
                      </c:pt>
                      <c:pt idx="1">
                        <c:v>1699</c:v>
                      </c:pt>
                      <c:pt idx="2">
                        <c:v>1773</c:v>
                      </c:pt>
                      <c:pt idx="3">
                        <c:v>1872</c:v>
                      </c:pt>
                      <c:pt idx="4">
                        <c:v>2018</c:v>
                      </c:pt>
                      <c:pt idx="5">
                        <c:v>1998</c:v>
                      </c:pt>
                      <c:pt idx="6">
                        <c:v>1896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5-0ABB-450A-A2DD-B7FB8D5C3FA6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Ш9!$A$7</c15:sqref>
                        </c15:formulaRef>
                      </c:ext>
                    </c:extLst>
                    <c:strCache>
                      <c:ptCount val="1"/>
                      <c:pt idx="0">
                        <c:v>Экономика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6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7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Ш9!$B$7:$G$7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2152</c:v>
                      </c:pt>
                      <c:pt idx="1">
                        <c:v>2207</c:v>
                      </c:pt>
                      <c:pt idx="2">
                        <c:v>2298</c:v>
                      </c:pt>
                      <c:pt idx="3">
                        <c:v>2398</c:v>
                      </c:pt>
                      <c:pt idx="4">
                        <c:v>2551</c:v>
                      </c:pt>
                      <c:pt idx="5">
                        <c:v>2592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8-0ABB-450A-A2DD-B7FB8D5C3FA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Ш9!$A$11</c15:sqref>
                        </c15:formulaRef>
                      </c:ext>
                    </c:extLst>
                    <c:strCache>
                      <c:ptCount val="1"/>
                      <c:pt idx="0">
                        <c:v>Медицина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dLbls>
                  <c:dLbl>
                    <c:idx val="0"/>
                    <c:layout>
                      <c:manualLayout>
                        <c:x val="-3.909698442714548E-2"/>
                        <c:y val="-2.202987795175956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9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A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Ш9!$B$11:$G$11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1010</c:v>
                      </c:pt>
                      <c:pt idx="1">
                        <c:v>1197</c:v>
                      </c:pt>
                      <c:pt idx="2">
                        <c:v>1440</c:v>
                      </c:pt>
                      <c:pt idx="3">
                        <c:v>1629</c:v>
                      </c:pt>
                      <c:pt idx="4">
                        <c:v>1894</c:v>
                      </c:pt>
                      <c:pt idx="5">
                        <c:v>2120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B-0ABB-450A-A2DD-B7FB8D5C3FA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Ш9!$A$13</c15:sqref>
                        </c15:formulaRef>
                      </c:ext>
                    </c:extLst>
                    <c:strCache>
                      <c:ptCount val="1"/>
                      <c:pt idx="0">
                        <c:v>Образование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dLbls>
                  <c:dLbl>
                    <c:idx val="0"/>
                    <c:layout>
                      <c:manualLayout>
                        <c:x val="-4.9543608072052582E-2"/>
                        <c:y val="-2.5940331925951177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C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1.4155316592016057E-3"/>
                        <c:y val="1.0376132770380471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D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r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Ш9!$B$13:$G$13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1491</c:v>
                      </c:pt>
                      <c:pt idx="1">
                        <c:v>1530</c:v>
                      </c:pt>
                      <c:pt idx="2">
                        <c:v>1644</c:v>
                      </c:pt>
                      <c:pt idx="3">
                        <c:v>1800</c:v>
                      </c:pt>
                      <c:pt idx="4">
                        <c:v>1954</c:v>
                      </c:pt>
                      <c:pt idx="5">
                        <c:v>1893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E-0ABB-450A-A2DD-B7FB8D5C3FA6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Ш9!$A$15</c15:sqref>
                        </c15:formulaRef>
                      </c:ext>
                    </c:extLst>
                    <c:strCache>
                      <c:ptCount val="1"/>
                      <c:pt idx="0">
                        <c:v>Сельское хозяйство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/>
                    </a:solidFill>
                    <a:ln w="9525">
                      <a:solidFill>
                        <a:schemeClr val="accent6"/>
                      </a:solidFill>
                    </a:ln>
                    <a:effectLst/>
                  </c:spPr>
                </c:marker>
                <c:dLbls>
                  <c:dLbl>
                    <c:idx val="0"/>
                    <c:layout>
                      <c:manualLayout>
                        <c:x val="-4.6712544753649575E-2"/>
                        <c:y val="-2.5940331925952127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F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2.2648506547224136E-2"/>
                        <c:y val="-2.5940331925951177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0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r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Ш9!$B$15:$G$15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904</c:v>
                      </c:pt>
                      <c:pt idx="1">
                        <c:v>954</c:v>
                      </c:pt>
                      <c:pt idx="2">
                        <c:v>976</c:v>
                      </c:pt>
                      <c:pt idx="3">
                        <c:v>1062</c:v>
                      </c:pt>
                      <c:pt idx="4">
                        <c:v>1136</c:v>
                      </c:pt>
                      <c:pt idx="5">
                        <c:v>1153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1-0ABB-450A-A2DD-B7FB8D5C3FA6}"/>
                  </c:ext>
                </c:extLst>
              </c15:ser>
            </c15:filteredLineSeries>
            <c15:filteredLineSeries>
              <c15:ser>
                <c:idx val="7"/>
                <c:order val="6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Ш9!$A$19</c15:sqref>
                        </c15:formulaRef>
                      </c:ext>
                    </c:extLst>
                    <c:strCache>
                      <c:ptCount val="1"/>
                      <c:pt idx="0">
                        <c:v>Гуманитарные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</a:schemeClr>
                    </a:solidFill>
                    <a:ln w="9525">
                      <a:solidFill>
                        <a:schemeClr val="accent2">
                          <a:lumMod val="60000"/>
                        </a:schemeClr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2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3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Ш9!$B$19:$G$19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487</c:v>
                      </c:pt>
                      <c:pt idx="1">
                        <c:v>501</c:v>
                      </c:pt>
                      <c:pt idx="2">
                        <c:v>502</c:v>
                      </c:pt>
                      <c:pt idx="3">
                        <c:v>511</c:v>
                      </c:pt>
                      <c:pt idx="4">
                        <c:v>547</c:v>
                      </c:pt>
                      <c:pt idx="5">
                        <c:v>564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4-0ABB-450A-A2DD-B7FB8D5C3FA6}"/>
                  </c:ext>
                </c:extLst>
              </c15:ser>
            </c15:filteredLineSeries>
            <c15:filteredLineSeries>
              <c15:ser>
                <c:idx val="8"/>
                <c:order val="7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Ш9!$A$21</c15:sqref>
                        </c15:formulaRef>
                      </c:ext>
                    </c:extLst>
                    <c:strCache>
                      <c:ptCount val="1"/>
                      <c:pt idx="0">
                        <c:v>Искусство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>
                        <a:lumMod val="60000"/>
                      </a:schemeClr>
                    </a:solidFill>
                    <a:ln w="9525">
                      <a:solidFill>
                        <a:schemeClr val="accent3">
                          <a:lumMod val="60000"/>
                        </a:schemeClr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5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6-0ABB-450A-A2DD-B7FB8D5C3FA6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Ш9!$B$21:$G$21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176</c:v>
                      </c:pt>
                      <c:pt idx="1">
                        <c:v>180</c:v>
                      </c:pt>
                      <c:pt idx="2">
                        <c:v>197</c:v>
                      </c:pt>
                      <c:pt idx="3">
                        <c:v>209</c:v>
                      </c:pt>
                      <c:pt idx="4">
                        <c:v>237</c:v>
                      </c:pt>
                      <c:pt idx="5">
                        <c:v>241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7-0ABB-450A-A2DD-B7FB8D5C3FA6}"/>
                  </c:ext>
                </c:extLst>
              </c15:ser>
            </c15:filteredLineSeries>
          </c:ext>
        </c:extLst>
      </c:lineChart>
      <c:catAx>
        <c:axId val="618607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69936"/>
        <c:crosses val="autoZero"/>
        <c:auto val="1"/>
        <c:lblAlgn val="ctr"/>
        <c:lblOffset val="100"/>
        <c:noMultiLvlLbl val="0"/>
      </c:catAx>
      <c:valAx>
        <c:axId val="620969936"/>
        <c:scaling>
          <c:orientation val="minMax"/>
          <c:max val="500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186074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100"/>
              <a:t>Медицина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856594488188974"/>
          <c:y val="0.20251601049868767"/>
          <c:w val="0.80393405511811022"/>
          <c:h val="0.65757322834645671"/>
        </c:manualLayout>
      </c:layout>
      <c:areaChart>
        <c:grouping val="standard"/>
        <c:varyColors val="0"/>
        <c:ser>
          <c:idx val="6"/>
          <c:order val="8"/>
          <c:spPr>
            <a:gradFill>
              <a:gsLst>
                <a:gs pos="0">
                  <a:srgbClr val="C00000">
                    <a:alpha val="30000"/>
                  </a:srgbClr>
                </a:gs>
                <a:gs pos="100000">
                  <a:srgbClr val="C00000">
                    <a:alpha val="10000"/>
                  </a:srgbClr>
                </a:gs>
              </a:gsLst>
              <a:lin ang="5400000" scaled="1"/>
            </a:gradFill>
            <a:ln>
              <a:noFill/>
            </a:ln>
            <a:effectLst/>
          </c:spPr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Ш9!$B$11:$H$11</c:f>
              <c:numCache>
                <c:formatCode>#,##0</c:formatCode>
                <c:ptCount val="7"/>
                <c:pt idx="0">
                  <c:v>1010</c:v>
                </c:pt>
                <c:pt idx="1">
                  <c:v>1197</c:v>
                </c:pt>
                <c:pt idx="2">
                  <c:v>1440</c:v>
                </c:pt>
                <c:pt idx="3">
                  <c:v>1629</c:v>
                </c:pt>
                <c:pt idx="4">
                  <c:v>1894</c:v>
                </c:pt>
                <c:pt idx="5">
                  <c:v>2120</c:v>
                </c:pt>
                <c:pt idx="6">
                  <c:v>2573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6F9E-4BBF-8BCD-3A27B9BC25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0979184"/>
        <c:axId val="620983536"/>
      </c:areaChart>
      <c:lineChart>
        <c:grouping val="standard"/>
        <c:varyColors val="0"/>
        <c:ser>
          <c:idx val="3"/>
          <c:order val="3"/>
          <c:tx>
            <c:strRef>
              <c:f>Ш9!$A$11</c:f>
              <c:strCache>
                <c:ptCount val="1"/>
                <c:pt idx="0">
                  <c:v>Медицина</c:v>
                </c:pt>
              </c:strCache>
            </c:strRef>
          </c:tx>
          <c:spPr>
            <a:ln w="3492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dLbls>
            <c:dLbl>
              <c:idx val="1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6D11-4B2E-9958-0717B3FFA478}"/>
                </c:ext>
                <c:ext xmlns:c15="http://schemas.microsoft.com/office/drawing/2012/chart" uri="{CE6537A1-D6FC-4f65-9D91-7224C49458BB}"/>
              </c:extLst>
            </c:dLbl>
            <c:dLbl>
              <c:idx val="2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6D11-4B2E-9958-0717B3FFA478}"/>
                </c:ext>
                <c:ext xmlns:c15="http://schemas.microsoft.com/office/drawing/2012/chart" uri="{CE6537A1-D6FC-4f65-9D91-7224C49458BB}"/>
              </c:extLst>
            </c:dLbl>
            <c:dLbl>
              <c:idx val="3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6D11-4B2E-9958-0717B3FFA478}"/>
                </c:ext>
                <c:ext xmlns:c15="http://schemas.microsoft.com/office/drawing/2012/chart" uri="{CE6537A1-D6FC-4f65-9D91-7224C49458BB}"/>
              </c:extLst>
            </c:dLbl>
            <c:dLbl>
              <c:idx val="4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6D11-4B2E-9958-0717B3FFA478}"/>
                </c:ext>
                <c:ext xmlns:c15="http://schemas.microsoft.com/office/drawing/2012/chart" uri="{CE6537A1-D6FC-4f65-9D91-7224C49458BB}"/>
              </c:extLst>
            </c:dLbl>
            <c:dLbl>
              <c:idx val="5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6D11-4B2E-9958-0717B3FFA478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j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Ш9!$B$11:$H$11</c:f>
              <c:numCache>
                <c:formatCode>#,##0</c:formatCode>
                <c:ptCount val="7"/>
                <c:pt idx="0">
                  <c:v>1010</c:v>
                </c:pt>
                <c:pt idx="1">
                  <c:v>1197</c:v>
                </c:pt>
                <c:pt idx="2">
                  <c:v>1440</c:v>
                </c:pt>
                <c:pt idx="3">
                  <c:v>1629</c:v>
                </c:pt>
                <c:pt idx="4">
                  <c:v>1894</c:v>
                </c:pt>
                <c:pt idx="5">
                  <c:v>2120</c:v>
                </c:pt>
                <c:pt idx="6">
                  <c:v>2573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5-6D11-4B2E-9958-0717B3FFA478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979184"/>
        <c:axId val="620983536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Ш9!$A$11</c15:sqref>
                        </c15:formulaRef>
                      </c:ext>
                    </c:extLst>
                    <c:strCache>
                      <c:ptCount val="1"/>
                      <c:pt idx="0">
                        <c:v>Медицина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6-6D11-4B2E-9958-0717B3FFA478}"/>
                      </c:ext>
                      <c:ext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7-6D11-4B2E-9958-0717B3FFA478}"/>
                      </c:ext>
                      <c:ext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Ш9!$B$11:$H$11</c15:sqref>
                        </c15:formulaRef>
                      </c:ext>
                    </c:extLst>
                    <c:numCache>
                      <c:formatCode>#,##0</c:formatCode>
                      <c:ptCount val="7"/>
                      <c:pt idx="0">
                        <c:v>1010</c:v>
                      </c:pt>
                      <c:pt idx="1">
                        <c:v>1197</c:v>
                      </c:pt>
                      <c:pt idx="2">
                        <c:v>1440</c:v>
                      </c:pt>
                      <c:pt idx="3">
                        <c:v>1629</c:v>
                      </c:pt>
                      <c:pt idx="4">
                        <c:v>1894</c:v>
                      </c:pt>
                      <c:pt idx="5">
                        <c:v>2120</c:v>
                      </c:pt>
                      <c:pt idx="6">
                        <c:v>2573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8-6D11-4B2E-9958-0717B3FFA478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Ш9!$A$7</c15:sqref>
                        </c15:formulaRef>
                      </c:ext>
                    </c:extLst>
                    <c:strCache>
                      <c:ptCount val="1"/>
                      <c:pt idx="0">
                        <c:v>Экономика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9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A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Ш9!$B$7:$G$7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2152</c:v>
                      </c:pt>
                      <c:pt idx="1">
                        <c:v>2207</c:v>
                      </c:pt>
                      <c:pt idx="2">
                        <c:v>2298</c:v>
                      </c:pt>
                      <c:pt idx="3">
                        <c:v>2398</c:v>
                      </c:pt>
                      <c:pt idx="4">
                        <c:v>2551</c:v>
                      </c:pt>
                      <c:pt idx="5">
                        <c:v>2592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B-6D11-4B2E-9958-0717B3FFA478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Ш9!$A$9</c15:sqref>
                        </c15:formulaRef>
                      </c:ext>
                    </c:extLst>
                    <c:strCache>
                      <c:ptCount val="1"/>
                      <c:pt idx="0">
                        <c:v>Общественные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C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D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Ш9!$B$9:$G$9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1644</c:v>
                      </c:pt>
                      <c:pt idx="1">
                        <c:v>1699</c:v>
                      </c:pt>
                      <c:pt idx="2">
                        <c:v>1773</c:v>
                      </c:pt>
                      <c:pt idx="3">
                        <c:v>1872</c:v>
                      </c:pt>
                      <c:pt idx="4">
                        <c:v>2018</c:v>
                      </c:pt>
                      <c:pt idx="5">
                        <c:v>1998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E-6D11-4B2E-9958-0717B3FFA47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Ш9!$A$13</c15:sqref>
                        </c15:formulaRef>
                      </c:ext>
                    </c:extLst>
                    <c:strCache>
                      <c:ptCount val="1"/>
                      <c:pt idx="0">
                        <c:v>Образование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F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0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Ш9!$B$13:$G$13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1491</c:v>
                      </c:pt>
                      <c:pt idx="1">
                        <c:v>1530</c:v>
                      </c:pt>
                      <c:pt idx="2">
                        <c:v>1644</c:v>
                      </c:pt>
                      <c:pt idx="3">
                        <c:v>1800</c:v>
                      </c:pt>
                      <c:pt idx="4">
                        <c:v>1954</c:v>
                      </c:pt>
                      <c:pt idx="5">
                        <c:v>1893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1-6D11-4B2E-9958-0717B3FFA478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Ш9!$A$15</c15:sqref>
                        </c15:formulaRef>
                      </c:ext>
                    </c:extLst>
                    <c:strCache>
                      <c:ptCount val="1"/>
                      <c:pt idx="0">
                        <c:v>Сельское хозяйство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/>
                    </a:solidFill>
                    <a:ln w="9525">
                      <a:solidFill>
                        <a:schemeClr val="accent6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2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3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Ш9!$B$15:$G$15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904</c:v>
                      </c:pt>
                      <c:pt idx="1">
                        <c:v>954</c:v>
                      </c:pt>
                      <c:pt idx="2">
                        <c:v>976</c:v>
                      </c:pt>
                      <c:pt idx="3">
                        <c:v>1062</c:v>
                      </c:pt>
                      <c:pt idx="4">
                        <c:v>1136</c:v>
                      </c:pt>
                      <c:pt idx="5">
                        <c:v>1153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4-6D11-4B2E-9958-0717B3FFA478}"/>
                  </c:ext>
                </c:extLst>
              </c15:ser>
            </c15:filteredLineSeries>
            <c15:filteredLineSeries>
              <c15:ser>
                <c:idx val="7"/>
                <c:order val="6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Ш9!$A$19</c15:sqref>
                        </c15:formulaRef>
                      </c:ext>
                    </c:extLst>
                    <c:strCache>
                      <c:ptCount val="1"/>
                      <c:pt idx="0">
                        <c:v>Гуманитарные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</a:schemeClr>
                    </a:solidFill>
                    <a:ln w="9525">
                      <a:solidFill>
                        <a:schemeClr val="accent2">
                          <a:lumMod val="60000"/>
                        </a:schemeClr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5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6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Ш9!$B$19:$G$19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487</c:v>
                      </c:pt>
                      <c:pt idx="1">
                        <c:v>501</c:v>
                      </c:pt>
                      <c:pt idx="2">
                        <c:v>502</c:v>
                      </c:pt>
                      <c:pt idx="3">
                        <c:v>511</c:v>
                      </c:pt>
                      <c:pt idx="4">
                        <c:v>547</c:v>
                      </c:pt>
                      <c:pt idx="5">
                        <c:v>564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7-6D11-4B2E-9958-0717B3FFA478}"/>
                  </c:ext>
                </c:extLst>
              </c15:ser>
            </c15:filteredLineSeries>
            <c15:filteredLineSeries>
              <c15:ser>
                <c:idx val="8"/>
                <c:order val="7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Ш9!$A$21</c15:sqref>
                        </c15:formulaRef>
                      </c:ext>
                    </c:extLst>
                    <c:strCache>
                      <c:ptCount val="1"/>
                      <c:pt idx="0">
                        <c:v>Искусство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>
                        <a:lumMod val="60000"/>
                      </a:schemeClr>
                    </a:solidFill>
                    <a:ln w="9525">
                      <a:solidFill>
                        <a:schemeClr val="accent3">
                          <a:lumMod val="60000"/>
                        </a:schemeClr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8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9-6D11-4B2E-9958-0717B3FFA478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Ш9!$B$21:$G$21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176</c:v>
                      </c:pt>
                      <c:pt idx="1">
                        <c:v>180</c:v>
                      </c:pt>
                      <c:pt idx="2">
                        <c:v>197</c:v>
                      </c:pt>
                      <c:pt idx="3">
                        <c:v>209</c:v>
                      </c:pt>
                      <c:pt idx="4">
                        <c:v>237</c:v>
                      </c:pt>
                      <c:pt idx="5">
                        <c:v>241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A-6D11-4B2E-9958-0717B3FFA478}"/>
                  </c:ext>
                </c:extLst>
              </c15:ser>
            </c15:filteredLineSeries>
          </c:ext>
        </c:extLst>
      </c:lineChart>
      <c:catAx>
        <c:axId val="62097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83536"/>
        <c:crosses val="autoZero"/>
        <c:auto val="1"/>
        <c:lblAlgn val="ctr"/>
        <c:lblOffset val="100"/>
        <c:noMultiLvlLbl val="0"/>
      </c:catAx>
      <c:valAx>
        <c:axId val="620983536"/>
        <c:scaling>
          <c:orientation val="minMax"/>
          <c:max val="500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9184"/>
        <c:crosses val="autoZero"/>
        <c:crossBetween val="between"/>
        <c:minorUnit val="50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100"/>
              <a:t>Техника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areaChart>
        <c:grouping val="standard"/>
        <c:varyColors val="0"/>
        <c:ser>
          <c:idx val="1"/>
          <c:order val="1"/>
          <c:tx>
            <c:v>Заливка</c:v>
          </c:tx>
          <c:spPr>
            <a:gradFill>
              <a:gsLst>
                <a:gs pos="0">
                  <a:schemeClr val="bg1">
                    <a:lumMod val="85000"/>
                  </a:schemeClr>
                </a:gs>
                <a:gs pos="100000">
                  <a:schemeClr val="bg1">
                    <a:lumMod val="95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Ш9!$B$5:$H$5</c:f>
              <c:numCache>
                <c:formatCode>#,##0</c:formatCode>
                <c:ptCount val="7"/>
                <c:pt idx="0">
                  <c:v>3347</c:v>
                </c:pt>
                <c:pt idx="1">
                  <c:v>3491</c:v>
                </c:pt>
                <c:pt idx="2">
                  <c:v>3655</c:v>
                </c:pt>
                <c:pt idx="3">
                  <c:v>3836</c:v>
                </c:pt>
                <c:pt idx="4">
                  <c:v>4119</c:v>
                </c:pt>
                <c:pt idx="5">
                  <c:v>4163</c:v>
                </c:pt>
                <c:pt idx="6">
                  <c:v>4201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90F0-4418-B81F-BA678B3620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0973744"/>
        <c:axId val="620975920"/>
      </c:areaChart>
      <c:lineChart>
        <c:grouping val="standard"/>
        <c:varyColors val="0"/>
        <c:ser>
          <c:idx val="0"/>
          <c:order val="0"/>
          <c:tx>
            <c:strRef>
              <c:f>Ш9!$A$5</c:f>
              <c:strCache>
                <c:ptCount val="1"/>
                <c:pt idx="0">
                  <c:v>Техника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1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0340-4283-A922-46B1B032509E}"/>
                </c:ext>
                <c:ext xmlns:c15="http://schemas.microsoft.com/office/drawing/2012/chart" uri="{CE6537A1-D6FC-4f65-9D91-7224C49458BB}"/>
              </c:extLst>
            </c:dLbl>
            <c:dLbl>
              <c:idx val="2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0340-4283-A922-46B1B032509E}"/>
                </c:ext>
                <c:ext xmlns:c15="http://schemas.microsoft.com/office/drawing/2012/chart" uri="{CE6537A1-D6FC-4f65-9D91-7224C49458BB}"/>
              </c:extLst>
            </c:dLbl>
            <c:dLbl>
              <c:idx val="3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0340-4283-A922-46B1B032509E}"/>
                </c:ext>
                <c:ext xmlns:c15="http://schemas.microsoft.com/office/drawing/2012/chart" uri="{CE6537A1-D6FC-4f65-9D91-7224C49458BB}"/>
              </c:extLst>
            </c:dLbl>
            <c:dLbl>
              <c:idx val="4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0340-4283-A922-46B1B032509E}"/>
                </c:ext>
                <c:ext xmlns:c15="http://schemas.microsoft.com/office/drawing/2012/chart" uri="{CE6537A1-D6FC-4f65-9D91-7224C49458BB}"/>
              </c:extLst>
            </c:dLbl>
            <c:dLbl>
              <c:idx val="5"/>
              <c:delete val="1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0340-4283-A922-46B1B032509E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j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Ш9!$B$5:$H$5</c:f>
              <c:numCache>
                <c:formatCode>#,##0</c:formatCode>
                <c:ptCount val="7"/>
                <c:pt idx="0">
                  <c:v>3347</c:v>
                </c:pt>
                <c:pt idx="1">
                  <c:v>3491</c:v>
                </c:pt>
                <c:pt idx="2">
                  <c:v>3655</c:v>
                </c:pt>
                <c:pt idx="3">
                  <c:v>3836</c:v>
                </c:pt>
                <c:pt idx="4">
                  <c:v>4119</c:v>
                </c:pt>
                <c:pt idx="5">
                  <c:v>4163</c:v>
                </c:pt>
                <c:pt idx="6">
                  <c:v>4201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90F0-4418-B81F-BA678B3620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0973744"/>
        <c:axId val="620975920"/>
      </c:lineChart>
      <c:catAx>
        <c:axId val="6209737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5920"/>
        <c:crosses val="autoZero"/>
        <c:auto val="1"/>
        <c:lblAlgn val="ctr"/>
        <c:lblOffset val="100"/>
        <c:noMultiLvlLbl val="0"/>
      </c:catAx>
      <c:valAx>
        <c:axId val="620975920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37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100"/>
              <a:t>Искусство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areaChart>
        <c:grouping val="standard"/>
        <c:varyColors val="0"/>
        <c:ser>
          <c:idx val="6"/>
          <c:order val="8"/>
          <c:spPr>
            <a:gradFill>
              <a:gsLst>
                <a:gs pos="0">
                  <a:schemeClr val="bg1">
                    <a:lumMod val="85000"/>
                  </a:schemeClr>
                </a:gs>
                <a:gs pos="100000">
                  <a:schemeClr val="bg1">
                    <a:lumMod val="95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Ш9!$B$21:$H$21</c:f>
              <c:numCache>
                <c:formatCode>#,##0</c:formatCode>
                <c:ptCount val="7"/>
                <c:pt idx="0">
                  <c:v>176</c:v>
                </c:pt>
                <c:pt idx="1">
                  <c:v>180</c:v>
                </c:pt>
                <c:pt idx="2">
                  <c:v>197</c:v>
                </c:pt>
                <c:pt idx="3">
                  <c:v>209</c:v>
                </c:pt>
                <c:pt idx="4">
                  <c:v>237</c:v>
                </c:pt>
                <c:pt idx="5">
                  <c:v>241</c:v>
                </c:pt>
                <c:pt idx="6">
                  <c:v>284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7917-48B4-AE24-37F314A421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0984080"/>
        <c:axId val="620972656"/>
      </c:areaChart>
      <c:lineChart>
        <c:grouping val="standard"/>
        <c:varyColors val="0"/>
        <c:ser>
          <c:idx val="8"/>
          <c:order val="7"/>
          <c:tx>
            <c:strRef>
              <c:f>Ш9!$A$21</c:f>
              <c:strCache>
                <c:ptCount val="1"/>
                <c:pt idx="0">
                  <c:v>Искусство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1F71-4D44-9BC6-6074EF6A25D5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1F71-4D44-9BC6-6074EF6A25D5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Ш9!$B$21:$H$21</c:f>
              <c:numCache>
                <c:formatCode>#,##0</c:formatCode>
                <c:ptCount val="7"/>
                <c:pt idx="0">
                  <c:v>176</c:v>
                </c:pt>
                <c:pt idx="1">
                  <c:v>180</c:v>
                </c:pt>
                <c:pt idx="2">
                  <c:v>197</c:v>
                </c:pt>
                <c:pt idx="3">
                  <c:v>209</c:v>
                </c:pt>
                <c:pt idx="4">
                  <c:v>237</c:v>
                </c:pt>
                <c:pt idx="5">
                  <c:v>241</c:v>
                </c:pt>
                <c:pt idx="6">
                  <c:v>284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1F71-4D44-9BC6-6074EF6A25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0984080"/>
        <c:axId val="620972656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Ш9!$A$5</c15:sqref>
                        </c15:formulaRef>
                      </c:ext>
                    </c:extLst>
                    <c:strCache>
                      <c:ptCount val="1"/>
                      <c:pt idx="0">
                        <c:v>Техника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3-1F71-4D44-9BC6-6074EF6A25D5}"/>
                      </c:ext>
                      <c:ext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4-1F71-4D44-9BC6-6074EF6A25D5}"/>
                      </c:ext>
                      <c:ext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Ш9!$B$5:$G$5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3347</c:v>
                      </c:pt>
                      <c:pt idx="1">
                        <c:v>3491</c:v>
                      </c:pt>
                      <c:pt idx="2">
                        <c:v>3655</c:v>
                      </c:pt>
                      <c:pt idx="3">
                        <c:v>3836</c:v>
                      </c:pt>
                      <c:pt idx="4">
                        <c:v>4119</c:v>
                      </c:pt>
                      <c:pt idx="5">
                        <c:v>4163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5-1F71-4D44-9BC6-6074EF6A25D5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Ш9!$A$7</c15:sqref>
                        </c15:formulaRef>
                      </c:ext>
                    </c:extLst>
                    <c:strCache>
                      <c:ptCount val="1"/>
                      <c:pt idx="0">
                        <c:v>Экономика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6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7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Ш9!$B$7:$G$7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2152</c:v>
                      </c:pt>
                      <c:pt idx="1">
                        <c:v>2207</c:v>
                      </c:pt>
                      <c:pt idx="2">
                        <c:v>2298</c:v>
                      </c:pt>
                      <c:pt idx="3">
                        <c:v>2398</c:v>
                      </c:pt>
                      <c:pt idx="4">
                        <c:v>2551</c:v>
                      </c:pt>
                      <c:pt idx="5">
                        <c:v>2592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8-1F71-4D44-9BC6-6074EF6A25D5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Ш9!$A$9</c15:sqref>
                        </c15:formulaRef>
                      </c:ext>
                    </c:extLst>
                    <c:strCache>
                      <c:ptCount val="1"/>
                      <c:pt idx="0">
                        <c:v>Общественные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9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5.1242246063094368E-3"/>
                        <c:y val="-1.2776124109986191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A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Ш9!$B$9:$G$9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1644</c:v>
                      </c:pt>
                      <c:pt idx="1">
                        <c:v>1699</c:v>
                      </c:pt>
                      <c:pt idx="2">
                        <c:v>1773</c:v>
                      </c:pt>
                      <c:pt idx="3">
                        <c:v>1872</c:v>
                      </c:pt>
                      <c:pt idx="4">
                        <c:v>2018</c:v>
                      </c:pt>
                      <c:pt idx="5">
                        <c:v>1998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B-1F71-4D44-9BC6-6074EF6A25D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Ш9!$A$11</c15:sqref>
                        </c15:formulaRef>
                      </c:ext>
                    </c:extLst>
                    <c:strCache>
                      <c:ptCount val="1"/>
                      <c:pt idx="0">
                        <c:v>Медицина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layout>
                      <c:manualLayout>
                        <c:x val="-3.909698442714548E-2"/>
                        <c:y val="-2.202987795175956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C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D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Ш9!$B$11:$G$11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1010</c:v>
                      </c:pt>
                      <c:pt idx="1">
                        <c:v>1197</c:v>
                      </c:pt>
                      <c:pt idx="2">
                        <c:v>1440</c:v>
                      </c:pt>
                      <c:pt idx="3">
                        <c:v>1629</c:v>
                      </c:pt>
                      <c:pt idx="4">
                        <c:v>1894</c:v>
                      </c:pt>
                      <c:pt idx="5">
                        <c:v>2120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E-1F71-4D44-9BC6-6074EF6A25D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Ш9!$A$13</c15:sqref>
                        </c15:formulaRef>
                      </c:ext>
                    </c:extLst>
                    <c:strCache>
                      <c:ptCount val="1"/>
                      <c:pt idx="0">
                        <c:v>Образование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layout>
                      <c:manualLayout>
                        <c:x val="-4.9543608072052582E-2"/>
                        <c:y val="-2.5940331925951177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F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1.4155316592016057E-3"/>
                        <c:y val="1.0376132770380471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0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r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Ш9!$B$13:$G$13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1491</c:v>
                      </c:pt>
                      <c:pt idx="1">
                        <c:v>1530</c:v>
                      </c:pt>
                      <c:pt idx="2">
                        <c:v>1644</c:v>
                      </c:pt>
                      <c:pt idx="3">
                        <c:v>1800</c:v>
                      </c:pt>
                      <c:pt idx="4">
                        <c:v>1954</c:v>
                      </c:pt>
                      <c:pt idx="5">
                        <c:v>1893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1-1F71-4D44-9BC6-6074EF6A25D5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Ш9!$A$15</c15:sqref>
                        </c15:formulaRef>
                      </c:ext>
                    </c:extLst>
                    <c:strCache>
                      <c:ptCount val="1"/>
                      <c:pt idx="0">
                        <c:v>Сельское хозяйство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layout>
                      <c:manualLayout>
                        <c:x val="-4.6712544753649575E-2"/>
                        <c:y val="-2.5940331925952127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2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2.2648506547224136E-2"/>
                        <c:y val="-2.5940331925951177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3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r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Ш9!$B$15:$G$15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904</c:v>
                      </c:pt>
                      <c:pt idx="1">
                        <c:v>954</c:v>
                      </c:pt>
                      <c:pt idx="2">
                        <c:v>976</c:v>
                      </c:pt>
                      <c:pt idx="3">
                        <c:v>1062</c:v>
                      </c:pt>
                      <c:pt idx="4">
                        <c:v>1136</c:v>
                      </c:pt>
                      <c:pt idx="5">
                        <c:v>1153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4-1F71-4D44-9BC6-6074EF6A25D5}"/>
                  </c:ext>
                </c:extLst>
              </c15:ser>
            </c15:filteredLineSeries>
            <c15:filteredLineSeries>
              <c15:ser>
                <c:idx val="7"/>
                <c:order val="6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Ш9!$A$19</c15:sqref>
                        </c15:formulaRef>
                      </c:ext>
                    </c:extLst>
                    <c:strCache>
                      <c:ptCount val="1"/>
                      <c:pt idx="0">
                        <c:v>Гуманитарные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5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6-1F71-4D44-9BC6-6074EF6A25D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Ш9!$B$19:$G$19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487</c:v>
                      </c:pt>
                      <c:pt idx="1">
                        <c:v>501</c:v>
                      </c:pt>
                      <c:pt idx="2">
                        <c:v>502</c:v>
                      </c:pt>
                      <c:pt idx="3">
                        <c:v>511</c:v>
                      </c:pt>
                      <c:pt idx="4">
                        <c:v>547</c:v>
                      </c:pt>
                      <c:pt idx="5">
                        <c:v>564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7-1F71-4D44-9BC6-6074EF6A25D5}"/>
                  </c:ext>
                </c:extLst>
              </c15:ser>
            </c15:filteredLineSeries>
          </c:ext>
        </c:extLst>
      </c:lineChart>
      <c:catAx>
        <c:axId val="620984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972656"/>
        <c:crosses val="autoZero"/>
        <c:auto val="1"/>
        <c:lblAlgn val="ctr"/>
        <c:lblOffset val="100"/>
        <c:noMultiLvlLbl val="0"/>
      </c:catAx>
      <c:valAx>
        <c:axId val="620972656"/>
        <c:scaling>
          <c:orientation val="minMax"/>
          <c:max val="500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9840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n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100"/>
              <a:t>Математика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areaChart>
        <c:grouping val="standard"/>
        <c:varyColors val="0"/>
        <c:ser>
          <c:idx val="1"/>
          <c:order val="1"/>
          <c:spPr>
            <a:gradFill>
              <a:gsLst>
                <a:gs pos="0">
                  <a:schemeClr val="bg1">
                    <a:lumMod val="75000"/>
                  </a:schemeClr>
                </a:gs>
                <a:gs pos="100000">
                  <a:schemeClr val="bg1">
                    <a:lumMod val="95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Ш9!$B$17:$H$17</c:f>
              <c:numCache>
                <c:formatCode>#,##0</c:formatCode>
                <c:ptCount val="7"/>
                <c:pt idx="0">
                  <c:v>423</c:v>
                </c:pt>
                <c:pt idx="1">
                  <c:v>450</c:v>
                </c:pt>
                <c:pt idx="2">
                  <c:v>486</c:v>
                </c:pt>
                <c:pt idx="3">
                  <c:v>524</c:v>
                </c:pt>
                <c:pt idx="4">
                  <c:v>568</c:v>
                </c:pt>
                <c:pt idx="5">
                  <c:v>594</c:v>
                </c:pt>
                <c:pt idx="6">
                  <c:v>683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C182-44E4-A3CB-AE69890B84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0981904"/>
        <c:axId val="620977008"/>
      </c:areaChart>
      <c:lineChart>
        <c:grouping val="standard"/>
        <c:varyColors val="0"/>
        <c:ser>
          <c:idx val="0"/>
          <c:order val="0"/>
          <c:tx>
            <c:strRef>
              <c:f>Ш9!$A$17</c:f>
              <c:strCache>
                <c:ptCount val="1"/>
                <c:pt idx="0">
                  <c:v>Математика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F074-45B9-B9A2-7CE83D0311E3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F074-45B9-B9A2-7CE83D0311E3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Ш9!$B$17:$H$17</c:f>
              <c:numCache>
                <c:formatCode>#,##0</c:formatCode>
                <c:ptCount val="7"/>
                <c:pt idx="0">
                  <c:v>423</c:v>
                </c:pt>
                <c:pt idx="1">
                  <c:v>450</c:v>
                </c:pt>
                <c:pt idx="2">
                  <c:v>486</c:v>
                </c:pt>
                <c:pt idx="3">
                  <c:v>524</c:v>
                </c:pt>
                <c:pt idx="4">
                  <c:v>568</c:v>
                </c:pt>
                <c:pt idx="5">
                  <c:v>594</c:v>
                </c:pt>
                <c:pt idx="6">
                  <c:v>683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F074-45B9-B9A2-7CE83D0311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0981904"/>
        <c:axId val="620977008"/>
      </c:lineChart>
      <c:catAx>
        <c:axId val="620981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977008"/>
        <c:crosses val="autoZero"/>
        <c:auto val="1"/>
        <c:lblAlgn val="ctr"/>
        <c:lblOffset val="100"/>
        <c:noMultiLvlLbl val="0"/>
      </c:catAx>
      <c:valAx>
        <c:axId val="620977008"/>
        <c:scaling>
          <c:orientation val="minMax"/>
          <c:max val="500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981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n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100"/>
              <a:t>Сельское хозяйство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areaChart>
        <c:grouping val="standard"/>
        <c:varyColors val="0"/>
        <c:ser>
          <c:idx val="6"/>
          <c:order val="8"/>
          <c:spPr>
            <a:gradFill>
              <a:gsLst>
                <a:gs pos="0">
                  <a:schemeClr val="bg1">
                    <a:lumMod val="75000"/>
                  </a:schemeClr>
                </a:gs>
                <a:gs pos="100000">
                  <a:schemeClr val="bg1">
                    <a:lumMod val="95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Ш9!$B$15:$H$15</c:f>
              <c:numCache>
                <c:formatCode>#,##0</c:formatCode>
                <c:ptCount val="7"/>
                <c:pt idx="0">
                  <c:v>904</c:v>
                </c:pt>
                <c:pt idx="1">
                  <c:v>954</c:v>
                </c:pt>
                <c:pt idx="2">
                  <c:v>976</c:v>
                </c:pt>
                <c:pt idx="3">
                  <c:v>1062</c:v>
                </c:pt>
                <c:pt idx="4">
                  <c:v>1136</c:v>
                </c:pt>
                <c:pt idx="5">
                  <c:v>1153</c:v>
                </c:pt>
                <c:pt idx="6">
                  <c:v>1174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19-5ADF-4FA8-97E2-65187C0A79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0973200"/>
        <c:axId val="620970480"/>
      </c:areaChart>
      <c:lineChart>
        <c:grouping val="standard"/>
        <c:varyColors val="0"/>
        <c:ser>
          <c:idx val="5"/>
          <c:order val="5"/>
          <c:tx>
            <c:strRef>
              <c:f>Ш9!$A$15</c:f>
              <c:strCache>
                <c:ptCount val="1"/>
                <c:pt idx="0">
                  <c:v>Сельское хозяйство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5ADF-4FA8-97E2-65187C0A79D4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5ADF-4FA8-97E2-65187C0A79D4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j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Ш9!$B$15:$H$15</c:f>
              <c:numCache>
                <c:formatCode>#,##0</c:formatCode>
                <c:ptCount val="7"/>
                <c:pt idx="0">
                  <c:v>904</c:v>
                </c:pt>
                <c:pt idx="1">
                  <c:v>954</c:v>
                </c:pt>
                <c:pt idx="2">
                  <c:v>976</c:v>
                </c:pt>
                <c:pt idx="3">
                  <c:v>1062</c:v>
                </c:pt>
                <c:pt idx="4">
                  <c:v>1136</c:v>
                </c:pt>
                <c:pt idx="5">
                  <c:v>1153</c:v>
                </c:pt>
                <c:pt idx="6">
                  <c:v>1174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5ADF-4FA8-97E2-65187C0A79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0973200"/>
        <c:axId val="620970480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Ш9!$A$5</c15:sqref>
                        </c15:formulaRef>
                      </c:ext>
                    </c:extLst>
                    <c:strCache>
                      <c:ptCount val="1"/>
                      <c:pt idx="0">
                        <c:v>Техника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3-5ADF-4FA8-97E2-65187C0A79D4}"/>
                      </c:ext>
                      <c:ext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4-5ADF-4FA8-97E2-65187C0A79D4}"/>
                      </c:ext>
                      <c:ext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Ш9!$B$5:$G$5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3347</c:v>
                      </c:pt>
                      <c:pt idx="1">
                        <c:v>3491</c:v>
                      </c:pt>
                      <c:pt idx="2">
                        <c:v>3655</c:v>
                      </c:pt>
                      <c:pt idx="3">
                        <c:v>3836</c:v>
                      </c:pt>
                      <c:pt idx="4">
                        <c:v>4119</c:v>
                      </c:pt>
                      <c:pt idx="5">
                        <c:v>4163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5-5ADF-4FA8-97E2-65187C0A79D4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Ш9!$A$7</c15:sqref>
                        </c15:formulaRef>
                      </c:ext>
                    </c:extLst>
                    <c:strCache>
                      <c:ptCount val="1"/>
                      <c:pt idx="0">
                        <c:v>Экономика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6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7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Ш9!$B$7:$G$7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2152</c:v>
                      </c:pt>
                      <c:pt idx="1">
                        <c:v>2207</c:v>
                      </c:pt>
                      <c:pt idx="2">
                        <c:v>2298</c:v>
                      </c:pt>
                      <c:pt idx="3">
                        <c:v>2398</c:v>
                      </c:pt>
                      <c:pt idx="4">
                        <c:v>2551</c:v>
                      </c:pt>
                      <c:pt idx="5">
                        <c:v>2592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8-5ADF-4FA8-97E2-65187C0A79D4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Ш9!$A$9</c15:sqref>
                        </c15:formulaRef>
                      </c:ext>
                    </c:extLst>
                    <c:strCache>
                      <c:ptCount val="1"/>
                      <c:pt idx="0">
                        <c:v>Общественные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9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5.1242246063094368E-3"/>
                        <c:y val="-1.2776124109986191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A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Ш9!$B$9:$G$9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1644</c:v>
                      </c:pt>
                      <c:pt idx="1">
                        <c:v>1699</c:v>
                      </c:pt>
                      <c:pt idx="2">
                        <c:v>1773</c:v>
                      </c:pt>
                      <c:pt idx="3">
                        <c:v>1872</c:v>
                      </c:pt>
                      <c:pt idx="4">
                        <c:v>2018</c:v>
                      </c:pt>
                      <c:pt idx="5">
                        <c:v>1998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B-5ADF-4FA8-97E2-65187C0A79D4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Ш9!$A$11</c15:sqref>
                        </c15:formulaRef>
                      </c:ext>
                    </c:extLst>
                    <c:strCache>
                      <c:ptCount val="1"/>
                      <c:pt idx="0">
                        <c:v>Медицина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dLbls>
                  <c:dLbl>
                    <c:idx val="0"/>
                    <c:layout>
                      <c:manualLayout>
                        <c:x val="-3.909698442714548E-2"/>
                        <c:y val="-2.202987795175956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C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D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Ш9!$B$11:$G$11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1010</c:v>
                      </c:pt>
                      <c:pt idx="1">
                        <c:v>1197</c:v>
                      </c:pt>
                      <c:pt idx="2">
                        <c:v>1440</c:v>
                      </c:pt>
                      <c:pt idx="3">
                        <c:v>1629</c:v>
                      </c:pt>
                      <c:pt idx="4">
                        <c:v>1894</c:v>
                      </c:pt>
                      <c:pt idx="5">
                        <c:v>2120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E-5ADF-4FA8-97E2-65187C0A79D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Ш9!$A$13</c15:sqref>
                        </c15:formulaRef>
                      </c:ext>
                    </c:extLst>
                    <c:strCache>
                      <c:ptCount val="1"/>
                      <c:pt idx="0">
                        <c:v>Образование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dLbls>
                  <c:dLbl>
                    <c:idx val="0"/>
                    <c:layout>
                      <c:manualLayout>
                        <c:x val="-4.9543608072052582E-2"/>
                        <c:y val="-2.5940331925951177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F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1.4155316592016057E-3"/>
                        <c:y val="1.0376132770380471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0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r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Ш9!$B$13:$G$13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1491</c:v>
                      </c:pt>
                      <c:pt idx="1">
                        <c:v>1530</c:v>
                      </c:pt>
                      <c:pt idx="2">
                        <c:v>1644</c:v>
                      </c:pt>
                      <c:pt idx="3">
                        <c:v>1800</c:v>
                      </c:pt>
                      <c:pt idx="4">
                        <c:v>1954</c:v>
                      </c:pt>
                      <c:pt idx="5">
                        <c:v>1893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1-5ADF-4FA8-97E2-65187C0A79D4}"/>
                  </c:ext>
                </c:extLst>
              </c15:ser>
            </c15:filteredLineSeries>
            <c15:filteredLineSeries>
              <c15:ser>
                <c:idx val="7"/>
                <c:order val="6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Ш9!$A$19</c15:sqref>
                        </c15:formulaRef>
                      </c:ext>
                    </c:extLst>
                    <c:strCache>
                      <c:ptCount val="1"/>
                      <c:pt idx="0">
                        <c:v>Гуманитарные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</a:schemeClr>
                    </a:solidFill>
                    <a:ln w="9525">
                      <a:solidFill>
                        <a:schemeClr val="accent2">
                          <a:lumMod val="60000"/>
                        </a:schemeClr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2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3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Ш9!$B$19:$G$19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487</c:v>
                      </c:pt>
                      <c:pt idx="1">
                        <c:v>501</c:v>
                      </c:pt>
                      <c:pt idx="2">
                        <c:v>502</c:v>
                      </c:pt>
                      <c:pt idx="3">
                        <c:v>511</c:v>
                      </c:pt>
                      <c:pt idx="4">
                        <c:v>547</c:v>
                      </c:pt>
                      <c:pt idx="5">
                        <c:v>564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4-5ADF-4FA8-97E2-65187C0A79D4}"/>
                  </c:ext>
                </c:extLst>
              </c15:ser>
            </c15:filteredLineSeries>
            <c15:filteredLineSeries>
              <c15:ser>
                <c:idx val="8"/>
                <c:order val="7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Ш9!$A$21</c15:sqref>
                        </c15:formulaRef>
                      </c:ext>
                    </c:extLst>
                    <c:strCache>
                      <c:ptCount val="1"/>
                      <c:pt idx="0">
                        <c:v>Искусство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>
                        <a:lumMod val="60000"/>
                      </a:schemeClr>
                    </a:solidFill>
                    <a:ln w="9525">
                      <a:solidFill>
                        <a:schemeClr val="accent3">
                          <a:lumMod val="60000"/>
                        </a:schemeClr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5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6-5ADF-4FA8-97E2-65187C0A79D4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Ш9!$B$21:$G$21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176</c:v>
                      </c:pt>
                      <c:pt idx="1">
                        <c:v>180</c:v>
                      </c:pt>
                      <c:pt idx="2">
                        <c:v>197</c:v>
                      </c:pt>
                      <c:pt idx="3">
                        <c:v>209</c:v>
                      </c:pt>
                      <c:pt idx="4">
                        <c:v>237</c:v>
                      </c:pt>
                      <c:pt idx="5">
                        <c:v>241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7-5ADF-4FA8-97E2-65187C0A79D4}"/>
                  </c:ext>
                </c:extLst>
              </c15:ser>
            </c15:filteredLineSeries>
          </c:ext>
        </c:extLst>
      </c:lineChart>
      <c:catAx>
        <c:axId val="6209732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0480"/>
        <c:crosses val="autoZero"/>
        <c:auto val="1"/>
        <c:lblAlgn val="ctr"/>
        <c:lblOffset val="100"/>
        <c:noMultiLvlLbl val="0"/>
      </c:catAx>
      <c:valAx>
        <c:axId val="620970480"/>
        <c:scaling>
          <c:orientation val="minMax"/>
          <c:max val="500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32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100"/>
              <a:t>Экономика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areaChart>
        <c:grouping val="standard"/>
        <c:varyColors val="0"/>
        <c:ser>
          <c:idx val="6"/>
          <c:order val="8"/>
          <c:spPr>
            <a:gradFill>
              <a:gsLst>
                <a:gs pos="0">
                  <a:schemeClr val="bg1">
                    <a:lumMod val="85000"/>
                  </a:schemeClr>
                </a:gs>
                <a:gs pos="100000">
                  <a:schemeClr val="bg1">
                    <a:lumMod val="95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Ш9!$B$7:$H$7</c:f>
              <c:numCache>
                <c:formatCode>#,##0</c:formatCode>
                <c:ptCount val="7"/>
                <c:pt idx="0">
                  <c:v>2152</c:v>
                </c:pt>
                <c:pt idx="1">
                  <c:v>2207</c:v>
                </c:pt>
                <c:pt idx="2">
                  <c:v>2298</c:v>
                </c:pt>
                <c:pt idx="3">
                  <c:v>2398</c:v>
                </c:pt>
                <c:pt idx="4">
                  <c:v>2551</c:v>
                </c:pt>
                <c:pt idx="5">
                  <c:v>2592</c:v>
                </c:pt>
                <c:pt idx="6">
                  <c:v>2683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E846-4308-B5CC-56CC498197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0975376"/>
        <c:axId val="620982992"/>
      </c:areaChart>
      <c:lineChart>
        <c:grouping val="standard"/>
        <c:varyColors val="0"/>
        <c:ser>
          <c:idx val="1"/>
          <c:order val="1"/>
          <c:tx>
            <c:strRef>
              <c:f>Ш9!$A$7</c:f>
              <c:strCache>
                <c:ptCount val="1"/>
                <c:pt idx="0">
                  <c:v>Экономика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E846-4308-B5CC-56CC498197F7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E846-4308-B5CC-56CC498197F7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j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Ш9!$B$7:$H$7</c:f>
              <c:numCache>
                <c:formatCode>#,##0</c:formatCode>
                <c:ptCount val="7"/>
                <c:pt idx="0">
                  <c:v>2152</c:v>
                </c:pt>
                <c:pt idx="1">
                  <c:v>2207</c:v>
                </c:pt>
                <c:pt idx="2">
                  <c:v>2298</c:v>
                </c:pt>
                <c:pt idx="3">
                  <c:v>2398</c:v>
                </c:pt>
                <c:pt idx="4">
                  <c:v>2551</c:v>
                </c:pt>
                <c:pt idx="5">
                  <c:v>2592</c:v>
                </c:pt>
                <c:pt idx="6">
                  <c:v>2683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E846-4308-B5CC-56CC498197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0975376"/>
        <c:axId val="620982992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Ш9!$A$7</c15:sqref>
                        </c15:formulaRef>
                      </c:ext>
                    </c:extLst>
                    <c:strCache>
                      <c:ptCount val="1"/>
                      <c:pt idx="0">
                        <c:v>Экономика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4-E846-4308-B5CC-56CC498197F7}"/>
                      </c:ext>
                      <c:ext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5-E846-4308-B5CC-56CC498197F7}"/>
                      </c:ext>
                      <c:ext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Ш9!$B$7:$H$7</c15:sqref>
                        </c15:formulaRef>
                      </c:ext>
                    </c:extLst>
                    <c:numCache>
                      <c:formatCode>#,##0</c:formatCode>
                      <c:ptCount val="7"/>
                      <c:pt idx="0">
                        <c:v>2152</c:v>
                      </c:pt>
                      <c:pt idx="1">
                        <c:v>2207</c:v>
                      </c:pt>
                      <c:pt idx="2">
                        <c:v>2298</c:v>
                      </c:pt>
                      <c:pt idx="3">
                        <c:v>2398</c:v>
                      </c:pt>
                      <c:pt idx="4">
                        <c:v>2551</c:v>
                      </c:pt>
                      <c:pt idx="5">
                        <c:v>2592</c:v>
                      </c:pt>
                      <c:pt idx="6">
                        <c:v>2683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6-E846-4308-B5CC-56CC498197F7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Ш9!$A$9</c15:sqref>
                        </c15:formulaRef>
                      </c:ext>
                    </c:extLst>
                    <c:strCache>
                      <c:ptCount val="1"/>
                      <c:pt idx="0">
                        <c:v>Общественные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7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5.1242246063094368E-3"/>
                        <c:y val="-1.2776124109986191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8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Ш9!$B$9:$G$9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1644</c:v>
                      </c:pt>
                      <c:pt idx="1">
                        <c:v>1699</c:v>
                      </c:pt>
                      <c:pt idx="2">
                        <c:v>1773</c:v>
                      </c:pt>
                      <c:pt idx="3">
                        <c:v>1872</c:v>
                      </c:pt>
                      <c:pt idx="4">
                        <c:v>2018</c:v>
                      </c:pt>
                      <c:pt idx="5">
                        <c:v>1998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9-E846-4308-B5CC-56CC498197F7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Ш9!$A$11</c15:sqref>
                        </c15:formulaRef>
                      </c:ext>
                    </c:extLst>
                    <c:strCache>
                      <c:ptCount val="1"/>
                      <c:pt idx="0">
                        <c:v>Медицина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dLbls>
                  <c:dLbl>
                    <c:idx val="0"/>
                    <c:layout>
                      <c:manualLayout>
                        <c:x val="-3.909698442714548E-2"/>
                        <c:y val="-2.202987795175956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A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B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Ш9!$B$11:$G$11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1010</c:v>
                      </c:pt>
                      <c:pt idx="1">
                        <c:v>1197</c:v>
                      </c:pt>
                      <c:pt idx="2">
                        <c:v>1440</c:v>
                      </c:pt>
                      <c:pt idx="3">
                        <c:v>1629</c:v>
                      </c:pt>
                      <c:pt idx="4">
                        <c:v>1894</c:v>
                      </c:pt>
                      <c:pt idx="5">
                        <c:v>2120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C-E846-4308-B5CC-56CC498197F7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Ш9!$A$13</c15:sqref>
                        </c15:formulaRef>
                      </c:ext>
                    </c:extLst>
                    <c:strCache>
                      <c:ptCount val="1"/>
                      <c:pt idx="0">
                        <c:v>Образование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dLbls>
                  <c:dLbl>
                    <c:idx val="0"/>
                    <c:layout>
                      <c:manualLayout>
                        <c:x val="-4.9543608072052582E-2"/>
                        <c:y val="-2.5940331925951177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D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1.4155316592016057E-3"/>
                        <c:y val="1.0376132770380471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E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r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Ш9!$B$13:$G$13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1491</c:v>
                      </c:pt>
                      <c:pt idx="1">
                        <c:v>1530</c:v>
                      </c:pt>
                      <c:pt idx="2">
                        <c:v>1644</c:v>
                      </c:pt>
                      <c:pt idx="3">
                        <c:v>1800</c:v>
                      </c:pt>
                      <c:pt idx="4">
                        <c:v>1954</c:v>
                      </c:pt>
                      <c:pt idx="5">
                        <c:v>1893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F-E846-4308-B5CC-56CC498197F7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Ш9!$A$15</c15:sqref>
                        </c15:formulaRef>
                      </c:ext>
                    </c:extLst>
                    <c:strCache>
                      <c:ptCount val="1"/>
                      <c:pt idx="0">
                        <c:v>Сельское хозяйство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/>
                    </a:solidFill>
                    <a:ln w="9525">
                      <a:solidFill>
                        <a:schemeClr val="accent6"/>
                      </a:solidFill>
                    </a:ln>
                    <a:effectLst/>
                  </c:spPr>
                </c:marker>
                <c:dLbls>
                  <c:dLbl>
                    <c:idx val="0"/>
                    <c:layout>
                      <c:manualLayout>
                        <c:x val="-4.6712544753649575E-2"/>
                        <c:y val="-2.5940331925952127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0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2.2648506547224136E-2"/>
                        <c:y val="-2.5940331925951177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1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r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Ш9!$B$15:$G$15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904</c:v>
                      </c:pt>
                      <c:pt idx="1">
                        <c:v>954</c:v>
                      </c:pt>
                      <c:pt idx="2">
                        <c:v>976</c:v>
                      </c:pt>
                      <c:pt idx="3">
                        <c:v>1062</c:v>
                      </c:pt>
                      <c:pt idx="4">
                        <c:v>1136</c:v>
                      </c:pt>
                      <c:pt idx="5">
                        <c:v>1153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2-E846-4308-B5CC-56CC498197F7}"/>
                  </c:ext>
                </c:extLst>
              </c15:ser>
            </c15:filteredLineSeries>
            <c15:filteredLineSeries>
              <c15:ser>
                <c:idx val="7"/>
                <c:order val="6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Ш9!$A$19</c15:sqref>
                        </c15:formulaRef>
                      </c:ext>
                    </c:extLst>
                    <c:strCache>
                      <c:ptCount val="1"/>
                      <c:pt idx="0">
                        <c:v>Гуманитарные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</a:schemeClr>
                    </a:solidFill>
                    <a:ln w="9525">
                      <a:solidFill>
                        <a:schemeClr val="accent2">
                          <a:lumMod val="60000"/>
                        </a:schemeClr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3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4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Ш9!$B$19:$G$19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487</c:v>
                      </c:pt>
                      <c:pt idx="1">
                        <c:v>501</c:v>
                      </c:pt>
                      <c:pt idx="2">
                        <c:v>502</c:v>
                      </c:pt>
                      <c:pt idx="3">
                        <c:v>511</c:v>
                      </c:pt>
                      <c:pt idx="4">
                        <c:v>547</c:v>
                      </c:pt>
                      <c:pt idx="5">
                        <c:v>564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5-E846-4308-B5CC-56CC498197F7}"/>
                  </c:ext>
                </c:extLst>
              </c15:ser>
            </c15:filteredLineSeries>
            <c15:filteredLineSeries>
              <c15:ser>
                <c:idx val="8"/>
                <c:order val="7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Ш9!$A$21</c15:sqref>
                        </c15:formulaRef>
                      </c:ext>
                    </c:extLst>
                    <c:strCache>
                      <c:ptCount val="1"/>
                      <c:pt idx="0">
                        <c:v>Искусство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>
                        <a:lumMod val="60000"/>
                      </a:schemeClr>
                    </a:solidFill>
                    <a:ln w="9525">
                      <a:solidFill>
                        <a:schemeClr val="accent3">
                          <a:lumMod val="60000"/>
                        </a:schemeClr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6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7-E846-4308-B5CC-56CC498197F7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j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Ш9!$B$21:$G$21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176</c:v>
                      </c:pt>
                      <c:pt idx="1">
                        <c:v>180</c:v>
                      </c:pt>
                      <c:pt idx="2">
                        <c:v>197</c:v>
                      </c:pt>
                      <c:pt idx="3">
                        <c:v>209</c:v>
                      </c:pt>
                      <c:pt idx="4">
                        <c:v>237</c:v>
                      </c:pt>
                      <c:pt idx="5">
                        <c:v>241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8-E846-4308-B5CC-56CC498197F7}"/>
                  </c:ext>
                </c:extLst>
              </c15:ser>
            </c15:filteredLineSeries>
          </c:ext>
        </c:extLst>
      </c:lineChart>
      <c:catAx>
        <c:axId val="620975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82992"/>
        <c:crosses val="autoZero"/>
        <c:auto val="1"/>
        <c:lblAlgn val="ctr"/>
        <c:lblOffset val="100"/>
        <c:noMultiLvlLbl val="0"/>
      </c:catAx>
      <c:valAx>
        <c:axId val="620982992"/>
        <c:scaling>
          <c:orientation val="minMax"/>
          <c:max val="500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53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Ш2!$A$8</c:f>
          <c:strCache>
            <c:ptCount val="1"/>
            <c:pt idx="0">
              <c:v>Изменение за год</c:v>
            </c:pt>
          </c:strCache>
        </c:strRef>
      </c:tx>
      <c:layout>
        <c:manualLayout>
          <c:xMode val="edge"/>
          <c:yMode val="edge"/>
          <c:x val="1.4933132117174529E-2"/>
          <c:y val="2.3343349749125882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28743774519351156"/>
          <c:w val="0.89844422376696476"/>
          <c:h val="0.483728823669768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Ш2!$A$8</c:f>
              <c:strCache>
                <c:ptCount val="1"/>
                <c:pt idx="0">
                  <c:v>Изменение за год</c:v>
                </c:pt>
              </c:strCache>
            </c:strRef>
          </c:tx>
          <c:spPr>
            <a:solidFill>
              <a:srgbClr val="00B050"/>
            </a:solidFill>
          </c:spPr>
          <c:invertIfNegative val="1"/>
          <c:dLbls>
            <c:numFmt formatCode="0%;[Red]\-0%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rgbClr val="00B050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Ш2!$B$6:$T$6</c:f>
              <c:numCache>
                <c:formatCode>0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Ш2!$B$8:$T$8</c:f>
              <c:numCache>
                <c:formatCode>0%</c:formatCode>
                <c:ptCount val="19"/>
                <c:pt idx="1">
                  <c:v>-0.48795180722891562</c:v>
                </c:pt>
                <c:pt idx="2">
                  <c:v>0.51764705882352935</c:v>
                </c:pt>
                <c:pt idx="3">
                  <c:v>-0.10077519379844957</c:v>
                </c:pt>
                <c:pt idx="4">
                  <c:v>-0.21551724137931039</c:v>
                </c:pt>
                <c:pt idx="5">
                  <c:v>0.75824175824175821</c:v>
                </c:pt>
                <c:pt idx="6">
                  <c:v>-3.125E-2</c:v>
                </c:pt>
                <c:pt idx="7">
                  <c:v>5.1612903225806361E-2</c:v>
                </c:pt>
                <c:pt idx="8">
                  <c:v>4.2944785276073594E-2</c:v>
                </c:pt>
                <c:pt idx="9">
                  <c:v>-0.47058823529411764</c:v>
                </c:pt>
                <c:pt idx="10">
                  <c:v>0.61111111111111116</c:v>
                </c:pt>
                <c:pt idx="11">
                  <c:v>-0.14482758620689651</c:v>
                </c:pt>
                <c:pt idx="12">
                  <c:v>-0.29032258064516125</c:v>
                </c:pt>
                <c:pt idx="13">
                  <c:v>0.35227272727272729</c:v>
                </c:pt>
                <c:pt idx="14">
                  <c:v>3.3613445378151363E-2</c:v>
                </c:pt>
                <c:pt idx="15">
                  <c:v>0.17886178861788626</c:v>
                </c:pt>
                <c:pt idx="16">
                  <c:v>-0.43448275862068964</c:v>
                </c:pt>
                <c:pt idx="17">
                  <c:v>0.53658536585365857</c:v>
                </c:pt>
                <c:pt idx="18">
                  <c:v>0.29365079365079372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EDC9-4412-9629-2C267138C69B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0000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528344592"/>
        <c:axId val="528345136"/>
      </c:barChart>
      <c:catAx>
        <c:axId val="528344592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low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528345136"/>
        <c:crosses val="autoZero"/>
        <c:auto val="1"/>
        <c:lblAlgn val="ctr"/>
        <c:lblOffset val="100"/>
        <c:noMultiLvlLbl val="0"/>
      </c:catAx>
      <c:valAx>
        <c:axId val="528345136"/>
        <c:scaling>
          <c:orientation val="minMax"/>
          <c:min val="-1.2"/>
        </c:scaling>
        <c:delete val="1"/>
        <c:axPos val="l"/>
        <c:numFmt formatCode="0%" sourceLinked="0"/>
        <c:majorTickMark val="out"/>
        <c:minorTickMark val="none"/>
        <c:tickLblPos val="nextTo"/>
        <c:crossAx val="528344592"/>
        <c:crosses val="autoZero"/>
        <c:crossBetween val="between"/>
      </c:valAx>
    </c:plotArea>
    <c:plotVisOnly val="1"/>
    <c:dispBlanksAs val="gap"/>
    <c:showDLblsOverMax val="0"/>
  </c:chart>
  <c:spPr>
    <a:noFill/>
    <a:ln>
      <a:solidFill>
        <a:sysClr val="window" lastClr="FFFFFF">
          <a:lumMod val="75000"/>
        </a:sys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100"/>
              <a:t>Гуманитарные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areaChart>
        <c:grouping val="standard"/>
        <c:varyColors val="0"/>
        <c:ser>
          <c:idx val="6"/>
          <c:order val="8"/>
          <c:spPr>
            <a:gradFill>
              <a:gsLst>
                <a:gs pos="0">
                  <a:schemeClr val="bg1">
                    <a:lumMod val="85000"/>
                  </a:schemeClr>
                </a:gs>
                <a:gs pos="100000">
                  <a:schemeClr val="bg1">
                    <a:lumMod val="95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Ш9!$B$19:$H$19</c:f>
              <c:numCache>
                <c:formatCode>#,##0</c:formatCode>
                <c:ptCount val="7"/>
                <c:pt idx="0">
                  <c:v>487</c:v>
                </c:pt>
                <c:pt idx="1">
                  <c:v>501</c:v>
                </c:pt>
                <c:pt idx="2">
                  <c:v>502</c:v>
                </c:pt>
                <c:pt idx="3">
                  <c:v>511</c:v>
                </c:pt>
                <c:pt idx="4">
                  <c:v>547</c:v>
                </c:pt>
                <c:pt idx="5">
                  <c:v>564</c:v>
                </c:pt>
                <c:pt idx="6">
                  <c:v>565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6594-4293-8FFA-23EADFEA3D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0981360"/>
        <c:axId val="620982448"/>
      </c:areaChart>
      <c:lineChart>
        <c:grouping val="standard"/>
        <c:varyColors val="0"/>
        <c:ser>
          <c:idx val="7"/>
          <c:order val="6"/>
          <c:tx>
            <c:strRef>
              <c:f>Ш9!$A$19</c:f>
              <c:strCache>
                <c:ptCount val="1"/>
                <c:pt idx="0">
                  <c:v>Гуманитарные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6594-4293-8FFA-23EADFEA3D35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6594-4293-8FFA-23EADFEA3D35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Ш9!$B$19:$H$19</c:f>
              <c:numCache>
                <c:formatCode>#,##0</c:formatCode>
                <c:ptCount val="7"/>
                <c:pt idx="0">
                  <c:v>487</c:v>
                </c:pt>
                <c:pt idx="1">
                  <c:v>501</c:v>
                </c:pt>
                <c:pt idx="2">
                  <c:v>502</c:v>
                </c:pt>
                <c:pt idx="3">
                  <c:v>511</c:v>
                </c:pt>
                <c:pt idx="4">
                  <c:v>547</c:v>
                </c:pt>
                <c:pt idx="5">
                  <c:v>564</c:v>
                </c:pt>
                <c:pt idx="6">
                  <c:v>565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6594-4293-8FFA-23EADFEA3D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0981360"/>
        <c:axId val="620982448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Ш9!$A$5</c15:sqref>
                        </c15:formulaRef>
                      </c:ext>
                    </c:extLst>
                    <c:strCache>
                      <c:ptCount val="1"/>
                      <c:pt idx="0">
                        <c:v>Техника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4-6594-4293-8FFA-23EADFEA3D35}"/>
                      </c:ext>
                      <c:ext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5-6594-4293-8FFA-23EADFEA3D35}"/>
                      </c:ext>
                      <c:ext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Ш9!$B$5:$G$5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3347</c:v>
                      </c:pt>
                      <c:pt idx="1">
                        <c:v>3491</c:v>
                      </c:pt>
                      <c:pt idx="2">
                        <c:v>3655</c:v>
                      </c:pt>
                      <c:pt idx="3">
                        <c:v>3836</c:v>
                      </c:pt>
                      <c:pt idx="4">
                        <c:v>4119</c:v>
                      </c:pt>
                      <c:pt idx="5">
                        <c:v>4163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6-6594-4293-8FFA-23EADFEA3D35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Ш9!$A$7</c15:sqref>
                        </c15:formulaRef>
                      </c:ext>
                    </c:extLst>
                    <c:strCache>
                      <c:ptCount val="1"/>
                      <c:pt idx="0">
                        <c:v>Экономика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7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8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Ш9!$B$7:$G$7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2152</c:v>
                      </c:pt>
                      <c:pt idx="1">
                        <c:v>2207</c:v>
                      </c:pt>
                      <c:pt idx="2">
                        <c:v>2298</c:v>
                      </c:pt>
                      <c:pt idx="3">
                        <c:v>2398</c:v>
                      </c:pt>
                      <c:pt idx="4">
                        <c:v>2551</c:v>
                      </c:pt>
                      <c:pt idx="5">
                        <c:v>2592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9-6594-4293-8FFA-23EADFEA3D35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Ш9!$A$9</c15:sqref>
                        </c15:formulaRef>
                      </c:ext>
                    </c:extLst>
                    <c:strCache>
                      <c:ptCount val="1"/>
                      <c:pt idx="0">
                        <c:v>Общественные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A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5.1242246063094368E-3"/>
                        <c:y val="-1.2776124109986191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B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Ш9!$B$9:$G$9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1644</c:v>
                      </c:pt>
                      <c:pt idx="1">
                        <c:v>1699</c:v>
                      </c:pt>
                      <c:pt idx="2">
                        <c:v>1773</c:v>
                      </c:pt>
                      <c:pt idx="3">
                        <c:v>1872</c:v>
                      </c:pt>
                      <c:pt idx="4">
                        <c:v>2018</c:v>
                      </c:pt>
                      <c:pt idx="5">
                        <c:v>1998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C-6594-4293-8FFA-23EADFEA3D3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Ш9!$A$11</c15:sqref>
                        </c15:formulaRef>
                      </c:ext>
                    </c:extLst>
                    <c:strCache>
                      <c:ptCount val="1"/>
                      <c:pt idx="0">
                        <c:v>Медицина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layout>
                      <c:manualLayout>
                        <c:x val="-3.909698442714548E-2"/>
                        <c:y val="-2.202987795175956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D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E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Ш9!$B$11:$G$11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1010</c:v>
                      </c:pt>
                      <c:pt idx="1">
                        <c:v>1197</c:v>
                      </c:pt>
                      <c:pt idx="2">
                        <c:v>1440</c:v>
                      </c:pt>
                      <c:pt idx="3">
                        <c:v>1629</c:v>
                      </c:pt>
                      <c:pt idx="4">
                        <c:v>1894</c:v>
                      </c:pt>
                      <c:pt idx="5">
                        <c:v>2120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F-6594-4293-8FFA-23EADFEA3D3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Ш9!$A$13</c15:sqref>
                        </c15:formulaRef>
                      </c:ext>
                    </c:extLst>
                    <c:strCache>
                      <c:ptCount val="1"/>
                      <c:pt idx="0">
                        <c:v>Образование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layout>
                      <c:manualLayout>
                        <c:x val="-4.9543608072052582E-2"/>
                        <c:y val="-2.5940331925951177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0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1.4155316592016057E-3"/>
                        <c:y val="1.0376132770380471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1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r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Ш9!$B$13:$G$13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1491</c:v>
                      </c:pt>
                      <c:pt idx="1">
                        <c:v>1530</c:v>
                      </c:pt>
                      <c:pt idx="2">
                        <c:v>1644</c:v>
                      </c:pt>
                      <c:pt idx="3">
                        <c:v>1800</c:v>
                      </c:pt>
                      <c:pt idx="4">
                        <c:v>1954</c:v>
                      </c:pt>
                      <c:pt idx="5">
                        <c:v>1893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2-6594-4293-8FFA-23EADFEA3D35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Ш9!$A$15</c15:sqref>
                        </c15:formulaRef>
                      </c:ext>
                    </c:extLst>
                    <c:strCache>
                      <c:ptCount val="1"/>
                      <c:pt idx="0">
                        <c:v>Сельское хозяйство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layout>
                      <c:manualLayout>
                        <c:x val="-4.6712544753649575E-2"/>
                        <c:y val="-2.5940331925952127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3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2.2648506547224136E-2"/>
                        <c:y val="-2.5940331925951177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4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r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Ш9!$B$15:$G$15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904</c:v>
                      </c:pt>
                      <c:pt idx="1">
                        <c:v>954</c:v>
                      </c:pt>
                      <c:pt idx="2">
                        <c:v>976</c:v>
                      </c:pt>
                      <c:pt idx="3">
                        <c:v>1062</c:v>
                      </c:pt>
                      <c:pt idx="4">
                        <c:v>1136</c:v>
                      </c:pt>
                      <c:pt idx="5">
                        <c:v>1153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5-6594-4293-8FFA-23EADFEA3D35}"/>
                  </c:ext>
                </c:extLst>
              </c15:ser>
            </c15:filteredLineSeries>
            <c15:filteredLineSeries>
              <c15:ser>
                <c:idx val="8"/>
                <c:order val="7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Ш9!$A$21</c15:sqref>
                        </c15:formulaRef>
                      </c:ext>
                    </c:extLst>
                    <c:strCache>
                      <c:ptCount val="1"/>
                      <c:pt idx="0">
                        <c:v>Искусство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6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7-6594-4293-8FFA-23EADFEA3D35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Ш9!$B$21:$G$21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176</c:v>
                      </c:pt>
                      <c:pt idx="1">
                        <c:v>180</c:v>
                      </c:pt>
                      <c:pt idx="2">
                        <c:v>197</c:v>
                      </c:pt>
                      <c:pt idx="3">
                        <c:v>209</c:v>
                      </c:pt>
                      <c:pt idx="4">
                        <c:v>237</c:v>
                      </c:pt>
                      <c:pt idx="5">
                        <c:v>241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8-6594-4293-8FFA-23EADFEA3D35}"/>
                  </c:ext>
                </c:extLst>
              </c15:ser>
            </c15:filteredLineSeries>
          </c:ext>
        </c:extLst>
      </c:lineChart>
      <c:catAx>
        <c:axId val="6209813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982448"/>
        <c:crosses val="autoZero"/>
        <c:auto val="1"/>
        <c:lblAlgn val="ctr"/>
        <c:lblOffset val="100"/>
        <c:noMultiLvlLbl val="0"/>
      </c:catAx>
      <c:valAx>
        <c:axId val="620982448"/>
        <c:scaling>
          <c:orientation val="minMax"/>
          <c:max val="500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9813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n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100"/>
              <a:t>Образование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areaChart>
        <c:grouping val="standard"/>
        <c:varyColors val="0"/>
        <c:ser>
          <c:idx val="6"/>
          <c:order val="8"/>
          <c:spPr>
            <a:gradFill>
              <a:gsLst>
                <a:gs pos="0">
                  <a:schemeClr val="bg1">
                    <a:lumMod val="85000"/>
                  </a:schemeClr>
                </a:gs>
                <a:gs pos="100000">
                  <a:schemeClr val="bg1">
                    <a:lumMod val="95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Ш9!$B$13:$H$13</c:f>
              <c:numCache>
                <c:formatCode>#,##0</c:formatCode>
                <c:ptCount val="7"/>
                <c:pt idx="0">
                  <c:v>1491</c:v>
                </c:pt>
                <c:pt idx="1">
                  <c:v>1530</c:v>
                </c:pt>
                <c:pt idx="2">
                  <c:v>1644</c:v>
                </c:pt>
                <c:pt idx="3">
                  <c:v>1800</c:v>
                </c:pt>
                <c:pt idx="4">
                  <c:v>1954</c:v>
                </c:pt>
                <c:pt idx="5">
                  <c:v>1893</c:v>
                </c:pt>
                <c:pt idx="6">
                  <c:v>1803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2999-44FF-B7E8-DD1C076F9E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0984624"/>
        <c:axId val="620971024"/>
      </c:areaChart>
      <c:lineChart>
        <c:grouping val="standard"/>
        <c:varyColors val="0"/>
        <c:ser>
          <c:idx val="4"/>
          <c:order val="4"/>
          <c:tx>
            <c:strRef>
              <c:f>Ш9!$A$13</c:f>
              <c:strCache>
                <c:ptCount val="1"/>
                <c:pt idx="0">
                  <c:v>Образование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2999-44FF-B7E8-DD1C076F9E1B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2999-44FF-B7E8-DD1C076F9E1B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Ш9!$B$13:$H$13</c:f>
              <c:numCache>
                <c:formatCode>#,##0</c:formatCode>
                <c:ptCount val="7"/>
                <c:pt idx="0">
                  <c:v>1491</c:v>
                </c:pt>
                <c:pt idx="1">
                  <c:v>1530</c:v>
                </c:pt>
                <c:pt idx="2">
                  <c:v>1644</c:v>
                </c:pt>
                <c:pt idx="3">
                  <c:v>1800</c:v>
                </c:pt>
                <c:pt idx="4">
                  <c:v>1954</c:v>
                </c:pt>
                <c:pt idx="5">
                  <c:v>1893</c:v>
                </c:pt>
                <c:pt idx="6">
                  <c:v>1803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2999-44FF-B7E8-DD1C076F9E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0984624"/>
        <c:axId val="620971024"/>
        <c:extLst xmlns:c16r2="http://schemas.microsoft.com/office/drawing/2015/06/chart"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Ш9!$A$5</c15:sqref>
                        </c15:formulaRef>
                      </c:ext>
                    </c:extLst>
                    <c:strCache>
                      <c:ptCount val="1"/>
                      <c:pt idx="0">
                        <c:v>Техника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4-2999-44FF-B7E8-DD1C076F9E1B}"/>
                      </c:ext>
                      <c:ext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>
                      <c:ext xmlns:c16="http://schemas.microsoft.com/office/drawing/2014/chart" uri="{C3380CC4-5D6E-409C-BE32-E72D297353CC}">
                        <c16:uniqueId val="{00000005-2999-44FF-B7E8-DD1C076F9E1B}"/>
                      </c:ext>
                      <c:ext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>
                      <c:ext uri="{02D57815-91ED-43cb-92C2-25804820EDAC}">
                        <c15:formulaRef>
                          <c15:sqref>Ш9!$B$5:$G$5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3347</c:v>
                      </c:pt>
                      <c:pt idx="1">
                        <c:v>3491</c:v>
                      </c:pt>
                      <c:pt idx="2">
                        <c:v>3655</c:v>
                      </c:pt>
                      <c:pt idx="3">
                        <c:v>3836</c:v>
                      </c:pt>
                      <c:pt idx="4">
                        <c:v>4119</c:v>
                      </c:pt>
                      <c:pt idx="5">
                        <c:v>4163</c:v>
                      </c:pt>
                    </c:numCache>
                  </c:numRef>
                </c:val>
                <c:smooth val="0"/>
                <c:extLst xmlns:c16r2="http://schemas.microsoft.com/office/drawing/2015/06/chart">
                  <c:ext xmlns:c16="http://schemas.microsoft.com/office/drawing/2014/chart" uri="{C3380CC4-5D6E-409C-BE32-E72D297353CC}">
                    <c16:uniqueId val="{00000006-2999-44FF-B7E8-DD1C076F9E1B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Ш9!$A$7</c15:sqref>
                        </c15:formulaRef>
                      </c:ext>
                    </c:extLst>
                    <c:strCache>
                      <c:ptCount val="1"/>
                      <c:pt idx="0">
                        <c:v>Экономика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7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8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Ш9!$B$7:$G$7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2152</c:v>
                      </c:pt>
                      <c:pt idx="1">
                        <c:v>2207</c:v>
                      </c:pt>
                      <c:pt idx="2">
                        <c:v>2298</c:v>
                      </c:pt>
                      <c:pt idx="3">
                        <c:v>2398</c:v>
                      </c:pt>
                      <c:pt idx="4">
                        <c:v>2551</c:v>
                      </c:pt>
                      <c:pt idx="5">
                        <c:v>2592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9-2999-44FF-B7E8-DD1C076F9E1B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Ш9!$A$9</c15:sqref>
                        </c15:formulaRef>
                      </c:ext>
                    </c:extLst>
                    <c:strCache>
                      <c:ptCount val="1"/>
                      <c:pt idx="0">
                        <c:v>Общественные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A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5.1242246063094368E-3"/>
                        <c:y val="-1.2776124109986191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B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Ш9!$B$9:$G$9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1644</c:v>
                      </c:pt>
                      <c:pt idx="1">
                        <c:v>1699</c:v>
                      </c:pt>
                      <c:pt idx="2">
                        <c:v>1773</c:v>
                      </c:pt>
                      <c:pt idx="3">
                        <c:v>1872</c:v>
                      </c:pt>
                      <c:pt idx="4">
                        <c:v>2018</c:v>
                      </c:pt>
                      <c:pt idx="5">
                        <c:v>1998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C-2999-44FF-B7E8-DD1C076F9E1B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Ш9!$A$11</c15:sqref>
                        </c15:formulaRef>
                      </c:ext>
                    </c:extLst>
                    <c:strCache>
                      <c:ptCount val="1"/>
                      <c:pt idx="0">
                        <c:v>Медицина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dLbls>
                  <c:dLbl>
                    <c:idx val="0"/>
                    <c:layout>
                      <c:manualLayout>
                        <c:x val="-3.909698442714548E-2"/>
                        <c:y val="-2.202987795175956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D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0E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Ш9!$B$11:$G$11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1010</c:v>
                      </c:pt>
                      <c:pt idx="1">
                        <c:v>1197</c:v>
                      </c:pt>
                      <c:pt idx="2">
                        <c:v>1440</c:v>
                      </c:pt>
                      <c:pt idx="3">
                        <c:v>1629</c:v>
                      </c:pt>
                      <c:pt idx="4">
                        <c:v>1894</c:v>
                      </c:pt>
                      <c:pt idx="5">
                        <c:v>2120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0F-2999-44FF-B7E8-DD1C076F9E1B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Ш9!$A$15</c15:sqref>
                        </c15:formulaRef>
                      </c:ext>
                    </c:extLst>
                    <c:strCache>
                      <c:ptCount val="1"/>
                      <c:pt idx="0">
                        <c:v>Сельское хозяйство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/>
                    </a:solidFill>
                    <a:ln w="9525">
                      <a:solidFill>
                        <a:schemeClr val="accent6"/>
                      </a:solidFill>
                    </a:ln>
                    <a:effectLst/>
                  </c:spPr>
                </c:marker>
                <c:dLbls>
                  <c:dLbl>
                    <c:idx val="0"/>
                    <c:layout>
                      <c:manualLayout>
                        <c:x val="-4.6712544753649575E-2"/>
                        <c:y val="-2.5940331925952127E-3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0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layout>
                      <c:manualLayout>
                        <c:x val="-2.2648506547224136E-2"/>
                        <c:y val="-2.5940331925951177E-2"/>
                      </c:manualLayout>
                    </c:layout>
                    <c:dLblPos val="r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1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r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0"/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Ш9!$B$15:$G$15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904</c:v>
                      </c:pt>
                      <c:pt idx="1">
                        <c:v>954</c:v>
                      </c:pt>
                      <c:pt idx="2">
                        <c:v>976</c:v>
                      </c:pt>
                      <c:pt idx="3">
                        <c:v>1062</c:v>
                      </c:pt>
                      <c:pt idx="4">
                        <c:v>1136</c:v>
                      </c:pt>
                      <c:pt idx="5">
                        <c:v>1153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2-2999-44FF-B7E8-DD1C076F9E1B}"/>
                  </c:ext>
                </c:extLst>
              </c15:ser>
            </c15:filteredLineSeries>
            <c15:filteredLineSeries>
              <c15:ser>
                <c:idx val="7"/>
                <c:order val="6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Ш9!$A$19</c15:sqref>
                        </c15:formulaRef>
                      </c:ext>
                    </c:extLst>
                    <c:strCache>
                      <c:ptCount val="1"/>
                      <c:pt idx="0">
                        <c:v>Гуманитарные</c:v>
                      </c:pt>
                    </c:strCache>
                  </c:strRef>
                </c:tx>
                <c:spPr>
                  <a:ln w="28575" cap="rnd">
                    <a:solidFill>
                      <a:schemeClr val="bg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</a:schemeClr>
                    </a:solidFill>
                    <a:ln w="9525">
                      <a:solidFill>
                        <a:schemeClr val="accent2">
                          <a:lumMod val="60000"/>
                        </a:schemeClr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3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4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Ш9!$B$19:$G$19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487</c:v>
                      </c:pt>
                      <c:pt idx="1">
                        <c:v>501</c:v>
                      </c:pt>
                      <c:pt idx="2">
                        <c:v>502</c:v>
                      </c:pt>
                      <c:pt idx="3">
                        <c:v>511</c:v>
                      </c:pt>
                      <c:pt idx="4">
                        <c:v>547</c:v>
                      </c:pt>
                      <c:pt idx="5">
                        <c:v>564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5-2999-44FF-B7E8-DD1C076F9E1B}"/>
                  </c:ext>
                </c:extLst>
              </c15:ser>
            </c15:filteredLineSeries>
            <c15:filteredLineSeries>
              <c15:ser>
                <c:idx val="8"/>
                <c:order val="7"/>
                <c:tx>
                  <c:str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Ш9!$A$21</c15:sqref>
                        </c15:formulaRef>
                      </c:ext>
                    </c:extLst>
                    <c:strCache>
                      <c:ptCount val="1"/>
                      <c:pt idx="0">
                        <c:v>Искусство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>
                        <a:lumMod val="60000"/>
                      </a:schemeClr>
                    </a:solidFill>
                    <a:ln w="9525">
                      <a:solidFill>
                        <a:schemeClr val="accent3">
                          <a:lumMod val="60000"/>
                        </a:schemeClr>
                      </a:solidFill>
                    </a:ln>
                    <a:effectLst/>
                  </c:spPr>
                </c:marker>
                <c:dLbls>
                  <c:dLbl>
                    <c:idx val="0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6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dLbl>
                    <c:idx val="5"/>
                    <c:dLblPos val="t"/>
                    <c:showLegendKey val="0"/>
                    <c:showVal val="1"/>
                    <c:showCatName val="0"/>
                    <c:showSerName val="0"/>
                    <c:showPercent val="0"/>
                    <c:showBubbleSize val="0"/>
                    <c:extLst xmlns:c16r2="http://schemas.microsoft.com/office/drawing/2015/06/chart" xmlns:c15="http://schemas.microsoft.com/office/drawing/2012/chart">
                      <c:ext xmlns:c16="http://schemas.microsoft.com/office/drawing/2014/chart" uri="{C3380CC4-5D6E-409C-BE32-E72D297353CC}">
                        <c16:uniqueId val="{00000017-2999-44FF-B7E8-DD1C076F9E1B}"/>
                      </c:ext>
                      <c:ext xmlns:c15="http://schemas.microsoft.com/office/drawing/2012/chart" uri="{CE6537A1-D6FC-4f65-9D91-7224C49458BB}"/>
                    </c:extLst>
                  </c:dLbl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ru-RU"/>
                    </a:p>
                  </c:txPr>
                  <c:dLblPos val="t"/>
                  <c:showLegendKey val="0"/>
                  <c:showVal val="0"/>
                  <c:showCatName val="0"/>
                  <c:showSerName val="0"/>
                  <c:showPercent val="0"/>
                  <c:showBubbleSize val="0"/>
                  <c:extLst xmlns:c16r2="http://schemas.microsoft.com/office/drawing/2015/06/chart" xmlns:c15="http://schemas.microsoft.com/office/drawing/2012/chart">
                    <c:ext xmlns:c15="http://schemas.microsoft.com/office/drawing/2012/chart"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Ш9!$B$4:$H$4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2015</c:v>
                      </c:pt>
                      <c:pt idx="1">
                        <c:v>2016</c:v>
                      </c:pt>
                      <c:pt idx="2">
                        <c:v>2017</c:v>
                      </c:pt>
                      <c:pt idx="3">
                        <c:v>2018</c:v>
                      </c:pt>
                      <c:pt idx="4">
                        <c:v>2019</c:v>
                      </c:pt>
                      <c:pt idx="5">
                        <c:v>2020</c:v>
                      </c:pt>
                      <c:pt idx="6">
                        <c:v>2021</c:v>
                      </c:pt>
                    </c:numCache>
                  </c:numRef>
                </c:cat>
                <c:val>
                  <c:numRef>
                    <c:extLst xmlns:c16r2="http://schemas.microsoft.com/office/drawing/2015/06/chart"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Ш9!$B$21:$G$21</c15:sqref>
                        </c15:formulaRef>
                      </c:ext>
                    </c:extLst>
                    <c:numCache>
                      <c:formatCode>#,##0</c:formatCode>
                      <c:ptCount val="6"/>
                      <c:pt idx="0">
                        <c:v>176</c:v>
                      </c:pt>
                      <c:pt idx="1">
                        <c:v>180</c:v>
                      </c:pt>
                      <c:pt idx="2">
                        <c:v>197</c:v>
                      </c:pt>
                      <c:pt idx="3">
                        <c:v>209</c:v>
                      </c:pt>
                      <c:pt idx="4">
                        <c:v>237</c:v>
                      </c:pt>
                      <c:pt idx="5">
                        <c:v>241</c:v>
                      </c:pt>
                    </c:numCache>
                  </c:numRef>
                </c:val>
                <c:smooth val="0"/>
                <c:extLst xmlns:c16r2="http://schemas.microsoft.com/office/drawing/2015/06/chart" xmlns:c15="http://schemas.microsoft.com/office/drawing/2012/chart">
                  <c:ext xmlns:c16="http://schemas.microsoft.com/office/drawing/2014/chart" uri="{C3380CC4-5D6E-409C-BE32-E72D297353CC}">
                    <c16:uniqueId val="{00000018-2999-44FF-B7E8-DD1C076F9E1B}"/>
                  </c:ext>
                </c:extLst>
              </c15:ser>
            </c15:filteredLineSeries>
          </c:ext>
        </c:extLst>
      </c:lineChart>
      <c:catAx>
        <c:axId val="6209846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971024"/>
        <c:crosses val="autoZero"/>
        <c:auto val="1"/>
        <c:lblAlgn val="ctr"/>
        <c:lblOffset val="100"/>
        <c:noMultiLvlLbl val="0"/>
      </c:catAx>
      <c:valAx>
        <c:axId val="620971024"/>
        <c:scaling>
          <c:orientation val="minMax"/>
          <c:max val="500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9846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n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Математика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areaChart>
        <c:grouping val="standard"/>
        <c:varyColors val="0"/>
        <c:ser>
          <c:idx val="1"/>
          <c:order val="1"/>
          <c:spPr>
            <a:gradFill>
              <a:gsLst>
                <a:gs pos="0">
                  <a:schemeClr val="bg1">
                    <a:lumMod val="75000"/>
                  </a:schemeClr>
                </a:gs>
                <a:gs pos="100000">
                  <a:schemeClr val="bg1">
                    <a:lumMod val="95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507-4DEB-9DC4-C5E8FA90E25B}"/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 xmlns:c16r2="http://schemas.microsoft.com/office/drawing/2015/06/chart"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</c:multiLvlStrRef>
                </c15:cat>
              </c15:filteredCategoryTitle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0985168"/>
        <c:axId val="620977552"/>
      </c:areaChart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3507-4DEB-9DC4-C5E8FA90E25B}"/>
                </c:ext>
                <c:ext xmlns:c15="http://schemas.microsoft.com/office/drawing/2012/chart" uri="{CE6537A1-D6FC-4f65-9D91-7224C49458BB}"/>
              </c:extLst>
            </c:dLbl>
            <c:dLbl>
              <c:idx val="6"/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3507-4DEB-9DC4-C5E8FA90E25B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3507-4DEB-9DC4-C5E8FA90E25B}"/>
            </c:ext>
            <c:ext xmlns:c15="http://schemas.microsoft.com/office/drawing/2012/chart" uri="{02D57815-91ED-43cb-92C2-25804820EDAC}">
              <c15:filteredSeriesTitle>
                <c15:tx>
                  <c:strRef>
                    <c:extLst xmlns:c16r2="http://schemas.microsoft.com/office/drawing/2015/06/chart"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 xmlns:c16r2="http://schemas.microsoft.com/office/drawing/2015/06/chart"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</c:multiLvlStrRef>
                </c15:cat>
              </c15:filteredCategoryTitle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0985168"/>
        <c:axId val="620977552"/>
      </c:lineChart>
      <c:catAx>
        <c:axId val="62098516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620977552"/>
        <c:crosses val="autoZero"/>
        <c:auto val="1"/>
        <c:lblAlgn val="ctr"/>
        <c:lblOffset val="100"/>
        <c:noMultiLvlLbl val="0"/>
      </c:catAx>
      <c:valAx>
        <c:axId val="620977552"/>
        <c:scaling>
          <c:orientation val="minMax"/>
          <c:max val="500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09851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n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200"/>
              <a:t>Общественные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lineChart>
        <c:grouping val="standard"/>
        <c:varyColors val="0"/>
        <c:ser>
          <c:idx val="0"/>
          <c:order val="0"/>
          <c:tx>
            <c:strRef>
              <c:f>Ш9!$A$9</c:f>
              <c:strCache>
                <c:ptCount val="1"/>
                <c:pt idx="0">
                  <c:v>Общественные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>
                <a:solidFill>
                  <a:schemeClr val="bg1">
                    <a:lumMod val="50000"/>
                  </a:schemeClr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A7B06BDA-55E0-4955-9609-F19B55897D1C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B249-4413-AE4D-D405BF859BF5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9D621E95-E039-4F43-8E7E-CF6B1D9274E4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B249-4413-AE4D-D405BF859BF5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2FF134E5-4457-43A8-8DD9-084D18B0FBA4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B249-4413-AE4D-D405BF859BF5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6D30AF58-38C7-43ED-ADD6-4EDC71A436C1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B249-4413-AE4D-D405BF859BF5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AF5C3B73-7D89-46C7-B74C-FF26EF80890F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B249-4413-AE4D-D405BF859BF5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40914AEC-9448-4312-BC08-64B9864B31F8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B249-4413-AE4D-D405BF859BF5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6"/>
              <c:tx>
                <c:rich>
                  <a:bodyPr wrap="square" lIns="38100" tIns="19050" rIns="38100" bIns="19050" anchor="ctr">
                    <a:spAutoFit/>
                  </a:bodyPr>
                  <a:lstStyle/>
                  <a:p>
                    <a:pPr>
                      <a:defRPr sz="700">
                        <a:solidFill>
                          <a:schemeClr val="bg1"/>
                        </a:solidFill>
                      </a:defRPr>
                    </a:pPr>
                    <a:fld id="{A75E9226-B29B-45AE-909C-826159A87BD6}" type="CELLRANGE">
                      <a:rPr lang="ru-RU"/>
                      <a:pPr>
                        <a:defRPr sz="700">
                          <a:solidFill>
                            <a:schemeClr val="bg1"/>
                          </a:solidFill>
                        </a:defRPr>
                      </a:pPr>
                      <a:t>[ДИАПАЗОН ЯЧЕЕК]</a:t>
                    </a:fld>
                    <a:endParaRPr lang="ru-RU"/>
                  </a:p>
                </c:rich>
              </c:tx>
              <c:spPr>
                <a:solidFill>
                  <a:schemeClr val="bg1">
                    <a:lumMod val="50000"/>
                  </a:schemeClr>
                </a:solidFill>
                <a:ln>
                  <a:noFill/>
                </a:ln>
                <a:effectLst/>
              </c:spPr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700"/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0"/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Ш9!$B$9:$H$9</c:f>
              <c:numCache>
                <c:formatCode>#,##0</c:formatCode>
                <c:ptCount val="7"/>
                <c:pt idx="0">
                  <c:v>1644</c:v>
                </c:pt>
                <c:pt idx="1">
                  <c:v>1699</c:v>
                </c:pt>
                <c:pt idx="2">
                  <c:v>1773</c:v>
                </c:pt>
                <c:pt idx="3">
                  <c:v>1872</c:v>
                </c:pt>
                <c:pt idx="4">
                  <c:v>2018</c:v>
                </c:pt>
                <c:pt idx="5">
                  <c:v>1998</c:v>
                </c:pt>
                <c:pt idx="6">
                  <c:v>1896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B249-4413-AE4D-D405BF859BF5}"/>
            </c:ext>
            <c:ext xmlns:c15="http://schemas.microsoft.com/office/drawing/2012/chart" uri="{02D57815-91ED-43cb-92C2-25804820EDAC}">
              <c15:datalabelsRange>
                <c15:f>Ш9!$B$10:$H$10</c15:f>
                <c15:dlblRangeCache>
                  <c:ptCount val="7"/>
                  <c:pt idx="6">
                    <c:v>+15%</c:v>
                  </c:pt>
                </c15:dlblRangeCache>
              </c15:datalabelsRange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971568"/>
        <c:axId val="620972112"/>
      </c:lineChart>
      <c:catAx>
        <c:axId val="620971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2112"/>
        <c:crosses val="autoZero"/>
        <c:auto val="1"/>
        <c:lblAlgn val="ctr"/>
        <c:lblOffset val="100"/>
        <c:noMultiLvlLbl val="0"/>
      </c:catAx>
      <c:valAx>
        <c:axId val="620972112"/>
        <c:scaling>
          <c:orientation val="minMax"/>
          <c:max val="6000"/>
          <c:min val="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1568"/>
        <c:crosses val="autoZero"/>
        <c:crossBetween val="between"/>
      </c:valAx>
    </c:plotArea>
    <c:plotVisOnly val="1"/>
    <c:dispBlanksAs val="gap"/>
    <c:showDLblsOverMax val="0"/>
    <c:extLst xmlns:c16r2="http://schemas.microsoft.com/office/drawing/2015/06/chart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rgbClr val="C00000"/>
                </a:solidFill>
                <a:latin typeface="+mj-lt"/>
                <a:ea typeface="+mn-ea"/>
                <a:cs typeface="+mn-cs"/>
              </a:defRPr>
            </a:pPr>
            <a:r>
              <a:rPr lang="ru-RU" sz="1200">
                <a:solidFill>
                  <a:srgbClr val="C00000"/>
                </a:solidFill>
              </a:rPr>
              <a:t>Медицина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rgbClr val="C00000"/>
              </a:solidFill>
              <a:latin typeface="+mj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856594488188974"/>
          <c:y val="0.20251601049868767"/>
          <c:w val="0.80393405511811022"/>
          <c:h val="0.65757322834645671"/>
        </c:manualLayout>
      </c:layout>
      <c:lineChart>
        <c:grouping val="standard"/>
        <c:varyColors val="0"/>
        <c:ser>
          <c:idx val="3"/>
          <c:order val="0"/>
          <c:tx>
            <c:strRef>
              <c:f>Ш9!$A$11</c:f>
              <c:strCache>
                <c:ptCount val="1"/>
                <c:pt idx="0">
                  <c:v>Медицина</c:v>
                </c:pt>
              </c:strCache>
            </c:strRef>
          </c:tx>
          <c:spPr>
            <a:ln w="34925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>
                  <a:lumMod val="95000"/>
                </a:schemeClr>
              </a:solidFill>
              <a:ln w="9525">
                <a:solidFill>
                  <a:srgbClr val="C00000"/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5F44DC81-437D-48B5-81EA-22CD71204FE2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0C4B-4BDC-8CA6-57A455B5963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03217542-1BE0-4FB9-A782-D04DFD2A839F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0C4B-4BDC-8CA6-57A455B5963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7FB06D70-2159-4462-A33F-9EFA01DE24C1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0C4B-4BDC-8CA6-57A455B5963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D14CA4D6-BB3D-4F8A-A53A-5AA170143B65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0C4B-4BDC-8CA6-57A455B5963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DBE39E39-E1CE-4FDD-879F-5AC8F3F77B22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0C4B-4BDC-8CA6-57A455B5963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7933CF2C-7E4A-401A-AED7-37123B43E54A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0C4B-4BDC-8CA6-57A455B5963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6"/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700" b="0" i="0" u="none" strike="noStrike" kern="1200" baseline="0">
                        <a:solidFill>
                          <a:schemeClr val="bg1"/>
                        </a:solidFill>
                        <a:latin typeface="+mj-lt"/>
                        <a:ea typeface="+mn-ea"/>
                        <a:cs typeface="+mn-cs"/>
                      </a:defRPr>
                    </a:pPr>
                    <a:fld id="{DEEA0D82-3FAC-4591-933D-4FB3588D212E}" type="CELLRANGE">
                      <a:rPr lang="ru-RU"/>
                      <a:pPr>
                        <a:defRPr sz="700">
                          <a:solidFill>
                            <a:schemeClr val="bg1"/>
                          </a:solidFill>
                        </a:defRPr>
                      </a:pPr>
                      <a:t>[ДИАПАЗОН ЯЧЕЕК]</a:t>
                    </a:fld>
                    <a:endParaRPr lang="ru-RU"/>
                  </a:p>
                </c:rich>
              </c:tx>
              <c:spPr>
                <a:solidFill>
                  <a:srgbClr val="C00000"/>
                </a:solidFill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700" b="0" i="0" u="none" strike="noStrike" kern="1200" baseline="0">
                      <a:solidFill>
                        <a:schemeClr val="bg1"/>
                      </a:solidFill>
                      <a:latin typeface="+mj-lt"/>
                      <a:ea typeface="+mn-ea"/>
                      <a:cs typeface="+mn-cs"/>
                    </a:defRPr>
                  </a:pPr>
                  <a:endParaRPr lang="ru-RU"/>
                </a:p>
              </c:txPr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j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0"/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Ш9!$B$11:$H$11</c:f>
              <c:numCache>
                <c:formatCode>#,##0</c:formatCode>
                <c:ptCount val="7"/>
                <c:pt idx="0">
                  <c:v>1010</c:v>
                </c:pt>
                <c:pt idx="1">
                  <c:v>1197</c:v>
                </c:pt>
                <c:pt idx="2">
                  <c:v>1440</c:v>
                </c:pt>
                <c:pt idx="3">
                  <c:v>1629</c:v>
                </c:pt>
                <c:pt idx="4">
                  <c:v>1894</c:v>
                </c:pt>
                <c:pt idx="5">
                  <c:v>2120</c:v>
                </c:pt>
                <c:pt idx="6">
                  <c:v>2573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0C4B-4BDC-8CA6-57A455B5963C}"/>
            </c:ext>
            <c:ext xmlns:c15="http://schemas.microsoft.com/office/drawing/2012/chart" uri="{02D57815-91ED-43cb-92C2-25804820EDAC}">
              <c15:datalabelsRange>
                <c15:f>Ш9!$B$12:$H$12</c15:f>
                <c15:dlblRangeCache>
                  <c:ptCount val="7"/>
                  <c:pt idx="6">
                    <c:v>+155%</c:v>
                  </c:pt>
                </c15:dlblRangeCache>
              </c15:datalabelsRange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974832"/>
        <c:axId val="620974288"/>
        <c:extLst xmlns:c16r2="http://schemas.microsoft.com/office/drawing/2015/06/chart"/>
      </c:lineChart>
      <c:catAx>
        <c:axId val="620974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4288"/>
        <c:crosses val="autoZero"/>
        <c:auto val="1"/>
        <c:lblAlgn val="ctr"/>
        <c:lblOffset val="100"/>
        <c:noMultiLvlLbl val="0"/>
      </c:catAx>
      <c:valAx>
        <c:axId val="620974288"/>
        <c:scaling>
          <c:orientation val="minMax"/>
          <c:max val="6000"/>
          <c:min val="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4832"/>
        <c:crosses val="autoZero"/>
        <c:crossBetween val="between"/>
        <c:minorUnit val="50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200"/>
              <a:t>Техника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lineChart>
        <c:grouping val="standard"/>
        <c:varyColors val="0"/>
        <c:ser>
          <c:idx val="0"/>
          <c:order val="0"/>
          <c:tx>
            <c:strRef>
              <c:f>Ш9!$A$5</c:f>
              <c:strCache>
                <c:ptCount val="1"/>
                <c:pt idx="0">
                  <c:v>Техника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>
                <a:solidFill>
                  <a:schemeClr val="bg1">
                    <a:lumMod val="50000"/>
                  </a:schemeClr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0EFB1DEF-549F-4770-B8BF-6A41F47A59DD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1579-4FD2-9020-A270DCFC783F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B891D23B-44C8-4C36-AEE8-C14A817C3EBE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1579-4FD2-9020-A270DCFC783F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DA3283E9-DE49-4046-B5D1-E75C50596F66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1579-4FD2-9020-A270DCFC783F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C8748C39-6ED3-4ADD-857E-A097873B88D8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1579-4FD2-9020-A270DCFC783F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9EE2B50A-C0F8-40A1-9162-27CE5245D899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1579-4FD2-9020-A270DCFC783F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A23A6B5F-67FB-4FBE-9AC5-5C779951E82C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1579-4FD2-9020-A270DCFC783F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6"/>
              <c:tx>
                <c:rich>
                  <a:bodyPr rot="0" spcFirstLastPara="1" vertOverflow="ellipsis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700" b="0" i="0" u="none" strike="noStrike" kern="1200" baseline="0">
                        <a:solidFill>
                          <a:schemeClr val="bg1"/>
                        </a:solidFill>
                        <a:latin typeface="+mj-lt"/>
                        <a:ea typeface="+mn-ea"/>
                        <a:cs typeface="+mn-cs"/>
                      </a:defRPr>
                    </a:pPr>
                    <a:fld id="{3FA92AA2-8022-49FE-8011-AA99F0C1C819}" type="CELLRANGE">
                      <a:rPr lang="ru-RU"/>
                      <a:pPr>
                        <a:defRPr sz="700">
                          <a:solidFill>
                            <a:schemeClr val="bg1"/>
                          </a:solidFill>
                        </a:defRPr>
                      </a:pPr>
                      <a:t>[ДИАПАЗОН ЯЧЕЕК]</a:t>
                    </a:fld>
                    <a:endParaRPr lang="ru-RU"/>
                  </a:p>
                </c:rich>
              </c:tx>
              <c:numFmt formatCode="0.00%" sourceLinked="0"/>
              <c:spPr>
                <a:solidFill>
                  <a:schemeClr val="bg1">
                    <a:lumMod val="50000"/>
                  </a:schemeClr>
                </a:solidFill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700" b="0" i="0" u="none" strike="noStrike" kern="1200" baseline="0">
                      <a:solidFill>
                        <a:schemeClr val="bg1"/>
                      </a:solidFill>
                      <a:latin typeface="+mj-lt"/>
                      <a:ea typeface="+mn-ea"/>
                      <a:cs typeface="+mn-cs"/>
                    </a:defRPr>
                  </a:pPr>
                  <a:endParaRPr lang="ru-RU"/>
                </a:p>
              </c:txPr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numFmt formatCode="0.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j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0"/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Ш9!$B$5:$H$5</c:f>
              <c:numCache>
                <c:formatCode>#,##0</c:formatCode>
                <c:ptCount val="7"/>
                <c:pt idx="0">
                  <c:v>3347</c:v>
                </c:pt>
                <c:pt idx="1">
                  <c:v>3491</c:v>
                </c:pt>
                <c:pt idx="2">
                  <c:v>3655</c:v>
                </c:pt>
                <c:pt idx="3">
                  <c:v>3836</c:v>
                </c:pt>
                <c:pt idx="4">
                  <c:v>4119</c:v>
                </c:pt>
                <c:pt idx="5">
                  <c:v>4163</c:v>
                </c:pt>
                <c:pt idx="6">
                  <c:v>4201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1579-4FD2-9020-A270DCFC783F}"/>
            </c:ext>
            <c:ext xmlns:c15="http://schemas.microsoft.com/office/drawing/2012/chart" uri="{02D57815-91ED-43cb-92C2-25804820EDAC}">
              <c15:datalabelsRange>
                <c15:f>Ш9!$B$6:$H$6</c15:f>
                <c15:dlblRangeCache>
                  <c:ptCount val="7"/>
                  <c:pt idx="6">
                    <c:v>+26%</c:v>
                  </c:pt>
                </c15:dlblRangeCache>
              </c15:datalabelsRange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0980272"/>
        <c:axId val="620976464"/>
      </c:lineChart>
      <c:catAx>
        <c:axId val="620980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6464"/>
        <c:crosses val="autoZero"/>
        <c:auto val="1"/>
        <c:lblAlgn val="ctr"/>
        <c:lblOffset val="100"/>
        <c:noMultiLvlLbl val="0"/>
      </c:catAx>
      <c:valAx>
        <c:axId val="620976464"/>
        <c:scaling>
          <c:orientation val="minMax"/>
          <c:max val="6000"/>
          <c:min val="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80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200"/>
              <a:t>Искусство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lineChart>
        <c:grouping val="standard"/>
        <c:varyColors val="0"/>
        <c:ser>
          <c:idx val="0"/>
          <c:order val="0"/>
          <c:tx>
            <c:strRef>
              <c:f>Ш9!$A$21</c:f>
              <c:strCache>
                <c:ptCount val="1"/>
                <c:pt idx="0">
                  <c:v>Искусство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>
                <a:solidFill>
                  <a:schemeClr val="bg1">
                    <a:lumMod val="50000"/>
                  </a:schemeClr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457F0B4A-589A-432D-B413-937B396A8E5C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C305-40B5-8F4D-07E7F2922B97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7A8BF3AC-9CF2-42C5-B4CF-7C364086A679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C305-40B5-8F4D-07E7F2922B97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F8130FBD-3BC9-40B6-98FA-6782F427CB8D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C305-40B5-8F4D-07E7F2922B97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C41C8109-F36E-4AB3-B601-0E3D33C18128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C305-40B5-8F4D-07E7F2922B97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4A4940C7-30F5-451B-83C8-575949A969A4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C305-40B5-8F4D-07E7F2922B97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99A7882F-ED77-4A1F-B1FC-6F779EC6501E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C305-40B5-8F4D-07E7F2922B97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6"/>
              <c:tx>
                <c:rich>
                  <a:bodyPr wrap="square" lIns="38100" tIns="19050" rIns="38100" bIns="19050" anchor="ctr">
                    <a:spAutoFit/>
                  </a:bodyPr>
                  <a:lstStyle/>
                  <a:p>
                    <a:pPr>
                      <a:defRPr sz="700">
                        <a:solidFill>
                          <a:schemeClr val="bg1"/>
                        </a:solidFill>
                      </a:defRPr>
                    </a:pPr>
                    <a:fld id="{5E125681-8230-4AC1-8AA0-D78B9C516356}" type="CELLRANGE">
                      <a:rPr lang="ru-RU"/>
                      <a:pPr>
                        <a:defRPr sz="700">
                          <a:solidFill>
                            <a:schemeClr val="bg1"/>
                          </a:solidFill>
                        </a:defRPr>
                      </a:pPr>
                      <a:t>[ДИАПАЗОН ЯЧЕЕК]</a:t>
                    </a:fld>
                    <a:endParaRPr lang="ru-RU"/>
                  </a:p>
                </c:rich>
              </c:tx>
              <c:spPr>
                <a:solidFill>
                  <a:schemeClr val="bg1">
                    <a:lumMod val="50000"/>
                  </a:schemeClr>
                </a:solidFill>
                <a:ln>
                  <a:noFill/>
                </a:ln>
                <a:effectLst/>
              </c:spPr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700"/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1"/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Ш9!$B$21:$H$21</c:f>
              <c:numCache>
                <c:formatCode>#,##0</c:formatCode>
                <c:ptCount val="7"/>
                <c:pt idx="0">
                  <c:v>176</c:v>
                </c:pt>
                <c:pt idx="1">
                  <c:v>180</c:v>
                </c:pt>
                <c:pt idx="2">
                  <c:v>197</c:v>
                </c:pt>
                <c:pt idx="3">
                  <c:v>209</c:v>
                </c:pt>
                <c:pt idx="4">
                  <c:v>237</c:v>
                </c:pt>
                <c:pt idx="5">
                  <c:v>241</c:v>
                </c:pt>
                <c:pt idx="6">
                  <c:v>284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C305-40B5-8F4D-07E7F2922B97}"/>
            </c:ext>
            <c:ext xmlns:c15="http://schemas.microsoft.com/office/drawing/2012/chart" uri="{02D57815-91ED-43cb-92C2-25804820EDAC}">
              <c15:datalabelsRange>
                <c15:f>Ш9!$B$22:$H$22</c15:f>
                <c15:dlblRangeCache>
                  <c:ptCount val="7"/>
                  <c:pt idx="6">
                    <c:v>+61%</c:v>
                  </c:pt>
                </c15:dlblRangeCache>
              </c15:datalabelsRange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980816"/>
        <c:axId val="620978096"/>
      </c:lineChart>
      <c:catAx>
        <c:axId val="6209808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8096"/>
        <c:crosses val="autoZero"/>
        <c:auto val="1"/>
        <c:lblAlgn val="ctr"/>
        <c:lblOffset val="100"/>
        <c:noMultiLvlLbl val="0"/>
      </c:catAx>
      <c:valAx>
        <c:axId val="620978096"/>
        <c:scaling>
          <c:orientation val="minMax"/>
          <c:max val="6000"/>
          <c:min val="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80816"/>
        <c:crosses val="autoZero"/>
        <c:crossBetween val="between"/>
      </c:valAx>
    </c:plotArea>
    <c:plotVisOnly val="1"/>
    <c:dispBlanksAs val="gap"/>
    <c:showDLblsOverMax val="0"/>
    <c:extLst xmlns:c16r2="http://schemas.microsoft.com/office/drawing/2015/06/chart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200"/>
              <a:t>Математика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lineChart>
        <c:grouping val="standard"/>
        <c:varyColors val="0"/>
        <c:ser>
          <c:idx val="0"/>
          <c:order val="0"/>
          <c:tx>
            <c:strRef>
              <c:f>Ш9!$A$17</c:f>
              <c:strCache>
                <c:ptCount val="1"/>
                <c:pt idx="0">
                  <c:v>Математика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>
                <a:solidFill>
                  <a:schemeClr val="bg1">
                    <a:lumMod val="50000"/>
                  </a:schemeClr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60314E7E-FC62-4FA8-8B1D-48CA5848AFD0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C2B1-4527-9F2D-8A56B888459D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BAB3A494-6EF2-4455-9506-E292D58B033E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C2B1-4527-9F2D-8A56B888459D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F1350A36-F548-4CB5-9311-67CFF921F862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C2B1-4527-9F2D-8A56B888459D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9B7D8D61-133C-4D10-84A7-FA5D518C7404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C2B1-4527-9F2D-8A56B888459D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DBD4F02C-1091-4383-AB28-4F086BC8E20B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C2B1-4527-9F2D-8A56B888459D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FF48B1FF-FE38-4794-B273-0AA96E8EEE0D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C2B1-4527-9F2D-8A56B888459D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6"/>
              <c:tx>
                <c:rich>
                  <a:bodyPr wrap="square" lIns="38100" tIns="19050" rIns="38100" bIns="19050" anchor="ctr">
                    <a:spAutoFit/>
                  </a:bodyPr>
                  <a:lstStyle/>
                  <a:p>
                    <a:pPr>
                      <a:defRPr sz="700">
                        <a:solidFill>
                          <a:schemeClr val="bg1"/>
                        </a:solidFill>
                      </a:defRPr>
                    </a:pPr>
                    <a:fld id="{C665B52C-66A5-4CC7-BA7D-549EAF7393A1}" type="CELLRANGE">
                      <a:rPr lang="ru-RU"/>
                      <a:pPr>
                        <a:defRPr sz="700">
                          <a:solidFill>
                            <a:schemeClr val="bg1"/>
                          </a:solidFill>
                        </a:defRPr>
                      </a:pPr>
                      <a:t>[ДИАПАЗОН ЯЧЕЕК]</a:t>
                    </a:fld>
                    <a:endParaRPr lang="ru-RU"/>
                  </a:p>
                </c:rich>
              </c:tx>
              <c:spPr>
                <a:solidFill>
                  <a:schemeClr val="bg1">
                    <a:lumMod val="50000"/>
                  </a:schemeClr>
                </a:solidFill>
                <a:ln>
                  <a:noFill/>
                </a:ln>
                <a:effectLst/>
              </c:spPr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700"/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1"/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Ш9!$B$17:$H$17</c:f>
              <c:numCache>
                <c:formatCode>#,##0</c:formatCode>
                <c:ptCount val="7"/>
                <c:pt idx="0">
                  <c:v>423</c:v>
                </c:pt>
                <c:pt idx="1">
                  <c:v>450</c:v>
                </c:pt>
                <c:pt idx="2">
                  <c:v>486</c:v>
                </c:pt>
                <c:pt idx="3">
                  <c:v>524</c:v>
                </c:pt>
                <c:pt idx="4">
                  <c:v>568</c:v>
                </c:pt>
                <c:pt idx="5">
                  <c:v>594</c:v>
                </c:pt>
                <c:pt idx="6">
                  <c:v>683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C2B1-4527-9F2D-8A56B888459D}"/>
            </c:ext>
            <c:ext xmlns:c15="http://schemas.microsoft.com/office/drawing/2012/chart" uri="{02D57815-91ED-43cb-92C2-25804820EDAC}">
              <c15:datalabelsRange>
                <c15:f>Ш9!$B$18:$H$18</c15:f>
                <c15:dlblRangeCache>
                  <c:ptCount val="7"/>
                  <c:pt idx="6">
                    <c:v>+61%</c:v>
                  </c:pt>
                </c15:dlblRangeCache>
              </c15:datalabelsRange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0978640"/>
        <c:axId val="620979728"/>
      </c:lineChart>
      <c:catAx>
        <c:axId val="6209786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9728"/>
        <c:crosses val="autoZero"/>
        <c:auto val="1"/>
        <c:lblAlgn val="ctr"/>
        <c:lblOffset val="100"/>
        <c:noMultiLvlLbl val="0"/>
      </c:catAx>
      <c:valAx>
        <c:axId val="620979728"/>
        <c:scaling>
          <c:orientation val="minMax"/>
          <c:max val="6000"/>
          <c:min val="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0978640"/>
        <c:crosses val="autoZero"/>
        <c:crossBetween val="between"/>
      </c:valAx>
    </c:plotArea>
    <c:plotVisOnly val="1"/>
    <c:dispBlanksAs val="gap"/>
    <c:showDLblsOverMax val="0"/>
    <c:extLst xmlns:c16r2="http://schemas.microsoft.com/office/drawing/2015/06/chart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200"/>
              <a:t>Сельское хозяйство</a:t>
            </a:r>
          </a:p>
        </c:rich>
      </c:tx>
      <c:layout>
        <c:manualLayout>
          <c:xMode val="edge"/>
          <c:yMode val="edge"/>
          <c:x val="0.18930460411422967"/>
          <c:y val="6.3232788773441559E-2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lineChart>
        <c:grouping val="standard"/>
        <c:varyColors val="0"/>
        <c:ser>
          <c:idx val="0"/>
          <c:order val="0"/>
          <c:tx>
            <c:strRef>
              <c:f>Ш9!$A$15</c:f>
              <c:strCache>
                <c:ptCount val="1"/>
                <c:pt idx="0">
                  <c:v>Сельское хозяйство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>
                <a:solidFill>
                  <a:schemeClr val="bg1">
                    <a:lumMod val="50000"/>
                  </a:schemeClr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9AC75717-B7F6-4CFB-A2A2-26F50F73AA4A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D9A3-40A8-9658-BAAD53DF8831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4930308C-6F74-4BA8-AFAB-63EE9BD15DE3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D9A3-40A8-9658-BAAD53DF8831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A7521065-0B05-4F0D-AEC1-487529015F9C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D9A3-40A8-9658-BAAD53DF8831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CA9BEC5A-BC3C-4C10-978C-ED1040D2AAC8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D9A3-40A8-9658-BAAD53DF8831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01838C21-C513-4CFF-8674-9F6C4DFA0EF7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D9A3-40A8-9658-BAAD53DF8831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13905CFD-3C68-4CB7-A87B-7B1D61C90365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D9A3-40A8-9658-BAAD53DF8831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6"/>
              <c:tx>
                <c:rich>
                  <a:bodyPr wrap="square" lIns="38100" tIns="19050" rIns="38100" bIns="19050" anchor="ctr">
                    <a:spAutoFit/>
                  </a:bodyPr>
                  <a:lstStyle/>
                  <a:p>
                    <a:pPr>
                      <a:defRPr sz="700">
                        <a:solidFill>
                          <a:schemeClr val="bg1"/>
                        </a:solidFill>
                      </a:defRPr>
                    </a:pPr>
                    <a:fld id="{043472C2-4A71-424C-B9F6-10C65547A28B}" type="CELLRANGE">
                      <a:rPr lang="ru-RU"/>
                      <a:pPr>
                        <a:defRPr sz="700">
                          <a:solidFill>
                            <a:schemeClr val="bg1"/>
                          </a:solidFill>
                        </a:defRPr>
                      </a:pPr>
                      <a:t>[ДИАПАЗОН ЯЧЕЕК]</a:t>
                    </a:fld>
                    <a:endParaRPr lang="ru-RU"/>
                  </a:p>
                </c:rich>
              </c:tx>
              <c:spPr>
                <a:solidFill>
                  <a:schemeClr val="bg1">
                    <a:lumMod val="50000"/>
                  </a:schemeClr>
                </a:solidFill>
                <a:ln>
                  <a:noFill/>
                </a:ln>
                <a:effectLst/>
              </c:spPr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700"/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0"/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Ш9!$B$15:$H$15</c:f>
              <c:numCache>
                <c:formatCode>#,##0</c:formatCode>
                <c:ptCount val="7"/>
                <c:pt idx="0">
                  <c:v>904</c:v>
                </c:pt>
                <c:pt idx="1">
                  <c:v>954</c:v>
                </c:pt>
                <c:pt idx="2">
                  <c:v>976</c:v>
                </c:pt>
                <c:pt idx="3">
                  <c:v>1062</c:v>
                </c:pt>
                <c:pt idx="4">
                  <c:v>1136</c:v>
                </c:pt>
                <c:pt idx="5">
                  <c:v>1153</c:v>
                </c:pt>
                <c:pt idx="6">
                  <c:v>1174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D9A3-40A8-9658-BAAD53DF8831}"/>
            </c:ext>
            <c:ext xmlns:c15="http://schemas.microsoft.com/office/drawing/2012/chart" uri="{02D57815-91ED-43cb-92C2-25804820EDAC}">
              <c15:datalabelsRange>
                <c15:f>Ш9!$B$16:$H$16</c15:f>
                <c15:dlblRangeCache>
                  <c:ptCount val="7"/>
                  <c:pt idx="6">
                    <c:v>+30%</c:v>
                  </c:pt>
                </c15:dlblRangeCache>
              </c15:datalabelsRange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2754224"/>
        <c:axId val="622756400"/>
      </c:lineChart>
      <c:catAx>
        <c:axId val="622754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2756400"/>
        <c:crosses val="autoZero"/>
        <c:auto val="1"/>
        <c:lblAlgn val="ctr"/>
        <c:lblOffset val="100"/>
        <c:noMultiLvlLbl val="0"/>
      </c:catAx>
      <c:valAx>
        <c:axId val="622756400"/>
        <c:scaling>
          <c:orientation val="minMax"/>
          <c:max val="6000"/>
          <c:min val="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2754224"/>
        <c:crosses val="autoZero"/>
        <c:crossBetween val="between"/>
      </c:valAx>
    </c:plotArea>
    <c:plotVisOnly val="1"/>
    <c:dispBlanksAs val="gap"/>
    <c:showDLblsOverMax val="0"/>
    <c:extLst xmlns:c16r2="http://schemas.microsoft.com/office/drawing/2015/06/chart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200"/>
              <a:t>Экономика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lineChart>
        <c:grouping val="standard"/>
        <c:varyColors val="0"/>
        <c:ser>
          <c:idx val="0"/>
          <c:order val="0"/>
          <c:tx>
            <c:strRef>
              <c:f>Ш9!$A$7</c:f>
              <c:strCache>
                <c:ptCount val="1"/>
                <c:pt idx="0">
                  <c:v>Экономика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>
                <a:solidFill>
                  <a:schemeClr val="bg1">
                    <a:lumMod val="50000"/>
                  </a:schemeClr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0B7BFF65-37A8-4EB7-B52F-414855E8479C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065B-4114-B302-A689F01B864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E90E334F-65D1-41CF-AA88-43495B6DF7E5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065B-4114-B302-A689F01B864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5DFD693A-8834-4322-88E7-4ACF948BE9FF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065B-4114-B302-A689F01B864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06CF93DF-7FCB-4D63-8D70-31016162C4E9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065B-4114-B302-A689F01B864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806AE8FF-C27F-47B0-831D-7E5D4B218520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065B-4114-B302-A689F01B864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323F69DA-EA28-416C-A3D4-B84CF266893B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065B-4114-B302-A689F01B864C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6"/>
              <c:tx>
                <c:rich>
                  <a:bodyPr wrap="square" lIns="38100" tIns="19050" rIns="38100" bIns="19050" anchor="ctr">
                    <a:spAutoFit/>
                  </a:bodyPr>
                  <a:lstStyle/>
                  <a:p>
                    <a:pPr>
                      <a:defRPr sz="700">
                        <a:solidFill>
                          <a:schemeClr val="bg1"/>
                        </a:solidFill>
                      </a:defRPr>
                    </a:pPr>
                    <a:fld id="{A8A781FD-3294-4308-8FA2-FEC8E3F965A9}" type="CELLRANGE">
                      <a:rPr lang="ru-RU"/>
                      <a:pPr>
                        <a:defRPr sz="700">
                          <a:solidFill>
                            <a:schemeClr val="bg1"/>
                          </a:solidFill>
                        </a:defRPr>
                      </a:pPr>
                      <a:t>[ДИАПАЗОН ЯЧЕЕК]</a:t>
                    </a:fld>
                    <a:endParaRPr lang="ru-RU"/>
                  </a:p>
                </c:rich>
              </c:tx>
              <c:spPr>
                <a:solidFill>
                  <a:schemeClr val="bg1">
                    <a:lumMod val="50000"/>
                  </a:schemeClr>
                </a:solidFill>
                <a:ln>
                  <a:noFill/>
                </a:ln>
                <a:effectLst/>
              </c:spPr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700"/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1"/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Ш9!$B$7:$H$7</c:f>
              <c:numCache>
                <c:formatCode>#,##0</c:formatCode>
                <c:ptCount val="7"/>
                <c:pt idx="0">
                  <c:v>2152</c:v>
                </c:pt>
                <c:pt idx="1">
                  <c:v>2207</c:v>
                </c:pt>
                <c:pt idx="2">
                  <c:v>2298</c:v>
                </c:pt>
                <c:pt idx="3">
                  <c:v>2398</c:v>
                </c:pt>
                <c:pt idx="4">
                  <c:v>2551</c:v>
                </c:pt>
                <c:pt idx="5">
                  <c:v>2592</c:v>
                </c:pt>
                <c:pt idx="6">
                  <c:v>2683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065B-4114-B302-A689F01B864C}"/>
            </c:ext>
            <c:ext xmlns:c15="http://schemas.microsoft.com/office/drawing/2012/chart" uri="{02D57815-91ED-43cb-92C2-25804820EDAC}">
              <c15:datalabelsRange>
                <c15:f>Ш9!$B$8:$H$8</c15:f>
                <c15:dlblRangeCache>
                  <c:ptCount val="7"/>
                  <c:pt idx="6">
                    <c:v>+25%</c:v>
                  </c:pt>
                </c15:dlblRangeCache>
              </c15:datalabelsRange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2749872"/>
        <c:axId val="622772720"/>
      </c:lineChart>
      <c:catAx>
        <c:axId val="6227498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2772720"/>
        <c:crosses val="autoZero"/>
        <c:auto val="1"/>
        <c:lblAlgn val="ctr"/>
        <c:lblOffset val="100"/>
        <c:noMultiLvlLbl val="0"/>
      </c:catAx>
      <c:valAx>
        <c:axId val="622772720"/>
        <c:scaling>
          <c:orientation val="minMax"/>
          <c:max val="6000"/>
          <c:min val="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2749872"/>
        <c:crosses val="autoZero"/>
        <c:crossBetween val="between"/>
      </c:valAx>
    </c:plotArea>
    <c:plotVisOnly val="1"/>
    <c:dispBlanksAs val="gap"/>
    <c:showDLblsOverMax val="0"/>
    <c:extLst xmlns:c16r2="http://schemas.microsoft.com/office/drawing/2015/06/chart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Ш2!$A$4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34633056027007225"/>
          <c:w val="0.89844422376696476"/>
          <c:h val="0.3744024929745972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Ш2!$A$7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25400"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b="1">
                    <a:solidFill>
                      <a:schemeClr val="accent1"/>
                    </a:solidFill>
                    <a:latin typeface="+mn-lt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Ш2!$B$6:$T$6</c:f>
              <c:numCache>
                <c:formatCode>0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Ш2!$B$7:$T$7</c:f>
              <c:numCache>
                <c:formatCode>0</c:formatCode>
                <c:ptCount val="19"/>
                <c:pt idx="0">
                  <c:v>166</c:v>
                </c:pt>
                <c:pt idx="1">
                  <c:v>85</c:v>
                </c:pt>
                <c:pt idx="2">
                  <c:v>129</c:v>
                </c:pt>
                <c:pt idx="3">
                  <c:v>116</c:v>
                </c:pt>
                <c:pt idx="4">
                  <c:v>91</c:v>
                </c:pt>
                <c:pt idx="5">
                  <c:v>160</c:v>
                </c:pt>
                <c:pt idx="6">
                  <c:v>155</c:v>
                </c:pt>
                <c:pt idx="7">
                  <c:v>163</c:v>
                </c:pt>
                <c:pt idx="8">
                  <c:v>170</c:v>
                </c:pt>
                <c:pt idx="9">
                  <c:v>90</c:v>
                </c:pt>
                <c:pt idx="10">
                  <c:v>145</c:v>
                </c:pt>
                <c:pt idx="11">
                  <c:v>124</c:v>
                </c:pt>
                <c:pt idx="12">
                  <c:v>88</c:v>
                </c:pt>
                <c:pt idx="13">
                  <c:v>119</c:v>
                </c:pt>
                <c:pt idx="14">
                  <c:v>123</c:v>
                </c:pt>
                <c:pt idx="15">
                  <c:v>145</c:v>
                </c:pt>
                <c:pt idx="16">
                  <c:v>82</c:v>
                </c:pt>
                <c:pt idx="17">
                  <c:v>126</c:v>
                </c:pt>
                <c:pt idx="18">
                  <c:v>163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2B24-4C39-B629-371B568B1B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528355472"/>
        <c:axId val="528348944"/>
      </c:barChart>
      <c:catAx>
        <c:axId val="528355472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528348944"/>
        <c:crosses val="autoZero"/>
        <c:auto val="1"/>
        <c:lblAlgn val="ctr"/>
        <c:lblOffset val="100"/>
        <c:noMultiLvlLbl val="0"/>
      </c:catAx>
      <c:valAx>
        <c:axId val="528348944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528355472"/>
        <c:crosses val="autoZero"/>
        <c:crossBetween val="between"/>
      </c:valAx>
    </c:plotArea>
    <c:plotVisOnly val="1"/>
    <c:dispBlanksAs val="gap"/>
    <c:showDLblsOverMax val="0"/>
  </c:chart>
  <c:spPr>
    <a:noFill/>
    <a:ln>
      <a:solidFill>
        <a:sysClr val="window" lastClr="FFFFFF">
          <a:lumMod val="75000"/>
        </a:sys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200"/>
              <a:t>Гуманитарные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lineChart>
        <c:grouping val="standard"/>
        <c:varyColors val="0"/>
        <c:ser>
          <c:idx val="0"/>
          <c:order val="0"/>
          <c:tx>
            <c:strRef>
              <c:f>Ш9!$A$19</c:f>
              <c:strCache>
                <c:ptCount val="1"/>
                <c:pt idx="0">
                  <c:v>Гуманитарные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>
                <a:solidFill>
                  <a:schemeClr val="bg1">
                    <a:lumMod val="50000"/>
                  </a:schemeClr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FDF09D33-FE82-4599-A622-63A5B2F13C8A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4B52-4E9C-BE21-0D80908E00C6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327D95C3-E911-4B5C-9E95-CCE9E889B95F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4B52-4E9C-BE21-0D80908E00C6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2D48293A-2303-45D8-BC7D-5DFF7E8F9661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4B52-4E9C-BE21-0D80908E00C6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8A202E28-F352-4B2A-968F-60AC6BC5E202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4B52-4E9C-BE21-0D80908E00C6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8C267D52-7274-4AE8-90D4-9099D23D6F11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4B52-4E9C-BE21-0D80908E00C6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7B1C606D-F874-4915-93BC-258D674DB237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4B52-4E9C-BE21-0D80908E00C6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6"/>
              <c:tx>
                <c:rich>
                  <a:bodyPr wrap="square" lIns="38100" tIns="19050" rIns="38100" bIns="19050" anchor="ctr">
                    <a:spAutoFit/>
                  </a:bodyPr>
                  <a:lstStyle/>
                  <a:p>
                    <a:pPr>
                      <a:defRPr sz="700">
                        <a:solidFill>
                          <a:schemeClr val="bg1"/>
                        </a:solidFill>
                      </a:defRPr>
                    </a:pPr>
                    <a:fld id="{23689B4F-1B1A-417B-BB6D-B98A9BCA3217}" type="CELLRANGE">
                      <a:rPr lang="ru-RU"/>
                      <a:pPr>
                        <a:defRPr sz="700">
                          <a:solidFill>
                            <a:schemeClr val="bg1"/>
                          </a:solidFill>
                        </a:defRPr>
                      </a:pPr>
                      <a:t>[ДИАПАЗОН ЯЧЕЕК]</a:t>
                    </a:fld>
                    <a:endParaRPr lang="ru-RU"/>
                  </a:p>
                </c:rich>
              </c:tx>
              <c:spPr>
                <a:solidFill>
                  <a:schemeClr val="bg1">
                    <a:lumMod val="50000"/>
                  </a:schemeClr>
                </a:solidFill>
                <a:ln>
                  <a:noFill/>
                </a:ln>
                <a:effectLst/>
              </c:spPr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700"/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1"/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Ш9!$B$19:$H$19</c:f>
              <c:numCache>
                <c:formatCode>#,##0</c:formatCode>
                <c:ptCount val="7"/>
                <c:pt idx="0">
                  <c:v>487</c:v>
                </c:pt>
                <c:pt idx="1">
                  <c:v>501</c:v>
                </c:pt>
                <c:pt idx="2">
                  <c:v>502</c:v>
                </c:pt>
                <c:pt idx="3">
                  <c:v>511</c:v>
                </c:pt>
                <c:pt idx="4">
                  <c:v>547</c:v>
                </c:pt>
                <c:pt idx="5">
                  <c:v>564</c:v>
                </c:pt>
                <c:pt idx="6">
                  <c:v>565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4B52-4E9C-BE21-0D80908E00C6}"/>
            </c:ext>
            <c:ext xmlns:c15="http://schemas.microsoft.com/office/drawing/2012/chart" uri="{02D57815-91ED-43cb-92C2-25804820EDAC}">
              <c15:datalabelsRange>
                <c15:f>Ш9!$B$20:$H$20</c15:f>
                <c15:dlblRangeCache>
                  <c:ptCount val="7"/>
                  <c:pt idx="6">
                    <c:v>+16%</c:v>
                  </c:pt>
                </c15:dlblRangeCache>
              </c15:datalabelsRange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2750960"/>
        <c:axId val="622758032"/>
      </c:lineChart>
      <c:catAx>
        <c:axId val="622750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2758032"/>
        <c:crosses val="autoZero"/>
        <c:auto val="1"/>
        <c:lblAlgn val="ctr"/>
        <c:lblOffset val="100"/>
        <c:noMultiLvlLbl val="0"/>
      </c:catAx>
      <c:valAx>
        <c:axId val="622758032"/>
        <c:scaling>
          <c:orientation val="minMax"/>
          <c:max val="6000"/>
          <c:min val="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2750960"/>
        <c:crosses val="autoZero"/>
        <c:crossBetween val="between"/>
      </c:valAx>
    </c:plotArea>
    <c:plotVisOnly val="1"/>
    <c:dispBlanksAs val="gap"/>
    <c:showDLblsOverMax val="0"/>
    <c:extLst xmlns:c16r2="http://schemas.microsoft.com/office/drawing/2015/06/chart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r>
              <a:rPr lang="ru-RU" sz="1200"/>
              <a:t>Образование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5439927821522309"/>
          <c:y val="0.20251601049868767"/>
          <c:w val="0.80810072178477688"/>
          <c:h val="0.65757322834645671"/>
        </c:manualLayout>
      </c:layout>
      <c:lineChart>
        <c:grouping val="standard"/>
        <c:varyColors val="0"/>
        <c:ser>
          <c:idx val="0"/>
          <c:order val="0"/>
          <c:tx>
            <c:strRef>
              <c:f>Ш9!$A$13</c:f>
              <c:strCache>
                <c:ptCount val="1"/>
                <c:pt idx="0">
                  <c:v>Образование</c:v>
                </c:pt>
              </c:strCache>
            </c:strRef>
          </c:tx>
          <c:spPr>
            <a:ln w="28575" cap="rnd">
              <a:solidFill>
                <a:schemeClr val="bg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>
                <a:solidFill>
                  <a:schemeClr val="bg1">
                    <a:lumMod val="50000"/>
                  </a:schemeClr>
                </a:solidFill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517A2982-D0F3-4159-B56F-0BA2303546D3}" type="CELLRANGE">
                      <a:rPr lang="en-US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D446-4759-9E1B-F7A589C95189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1616A4F3-A5C1-4F50-9A67-98B8B18B4D6B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D446-4759-9E1B-F7A589C95189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271501B2-F4F1-4D32-8603-551DAE7659D8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2-D446-4759-9E1B-F7A589C95189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5643069B-B547-476A-9B75-D98337EE1BDC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D446-4759-9E1B-F7A589C95189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129DEC92-BC5B-473C-A50C-83DD9BF878E4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4-D446-4759-9E1B-F7A589C95189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5A47A152-CD58-4A90-8207-2F99BAB7A89B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5-D446-4759-9E1B-F7A589C95189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6"/>
              <c:tx>
                <c:rich>
                  <a:bodyPr wrap="square" lIns="38100" tIns="19050" rIns="38100" bIns="19050" anchor="ctr">
                    <a:spAutoFit/>
                  </a:bodyPr>
                  <a:lstStyle/>
                  <a:p>
                    <a:pPr>
                      <a:defRPr sz="700">
                        <a:solidFill>
                          <a:schemeClr val="bg1"/>
                        </a:solidFill>
                      </a:defRPr>
                    </a:pPr>
                    <a:fld id="{0180ABEC-21EB-4E93-BD07-8960CA7505A2}" type="CELLRANGE">
                      <a:rPr lang="ru-RU"/>
                      <a:pPr>
                        <a:defRPr sz="700">
                          <a:solidFill>
                            <a:schemeClr val="bg1"/>
                          </a:solidFill>
                        </a:defRPr>
                      </a:pPr>
                      <a:t>[ДИАПАЗОН ЯЧЕЕК]</a:t>
                    </a:fld>
                    <a:endParaRPr lang="ru-RU"/>
                  </a:p>
                </c:rich>
              </c:tx>
              <c:spPr>
                <a:solidFill>
                  <a:schemeClr val="bg1">
                    <a:lumMod val="50000"/>
                  </a:schemeClr>
                </a:solidFill>
                <a:ln>
                  <a:noFill/>
                </a:ln>
                <a:effectLst/>
              </c:spPr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700"/>
                </a:pPr>
                <a:endParaRPr lang="ru-R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1"/>
              </c:ext>
            </c:extLst>
          </c:dLbls>
          <c:cat>
            <c:numRef>
              <c:f>Ш9!$B$4:$H$4</c:f>
              <c:numCache>
                <c:formatCode>General</c:formatCode>
                <c:ptCount val="7"/>
                <c:pt idx="0">
                  <c:v>2015</c:v>
                </c:pt>
                <c:pt idx="1">
                  <c:v>2016</c:v>
                </c:pt>
                <c:pt idx="2">
                  <c:v>2017</c:v>
                </c:pt>
                <c:pt idx="3">
                  <c:v>2018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</c:numCache>
            </c:numRef>
          </c:cat>
          <c:val>
            <c:numRef>
              <c:f>Ш9!$B$13:$H$13</c:f>
              <c:numCache>
                <c:formatCode>#,##0</c:formatCode>
                <c:ptCount val="7"/>
                <c:pt idx="0">
                  <c:v>1491</c:v>
                </c:pt>
                <c:pt idx="1">
                  <c:v>1530</c:v>
                </c:pt>
                <c:pt idx="2">
                  <c:v>1644</c:v>
                </c:pt>
                <c:pt idx="3">
                  <c:v>1800</c:v>
                </c:pt>
                <c:pt idx="4">
                  <c:v>1954</c:v>
                </c:pt>
                <c:pt idx="5">
                  <c:v>1893</c:v>
                </c:pt>
                <c:pt idx="6">
                  <c:v>1803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7-D446-4759-9E1B-F7A589C95189}"/>
            </c:ext>
            <c:ext xmlns:c15="http://schemas.microsoft.com/office/drawing/2012/chart" uri="{02D57815-91ED-43cb-92C2-25804820EDAC}">
              <c15:datalabelsRange>
                <c15:f>Ш9!$B$14:$H$14</c15:f>
                <c15:dlblRangeCache>
                  <c:ptCount val="7"/>
                  <c:pt idx="6">
                    <c:v>+21%</c:v>
                  </c:pt>
                </c15:dlblRangeCache>
              </c15:datalabelsRange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22752048"/>
        <c:axId val="622770000"/>
      </c:lineChart>
      <c:catAx>
        <c:axId val="6227520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6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2770000"/>
        <c:crosses val="autoZero"/>
        <c:auto val="1"/>
        <c:lblAlgn val="ctr"/>
        <c:lblOffset val="100"/>
        <c:noMultiLvlLbl val="0"/>
      </c:catAx>
      <c:valAx>
        <c:axId val="622770000"/>
        <c:scaling>
          <c:orientation val="minMax"/>
          <c:max val="6000"/>
          <c:min val="0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7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j-lt"/>
                <a:ea typeface="+mn-ea"/>
                <a:cs typeface="+mn-cs"/>
              </a:defRPr>
            </a:pPr>
            <a:endParaRPr lang="ru-RU"/>
          </a:p>
        </c:txPr>
        <c:crossAx val="622752048"/>
        <c:crosses val="autoZero"/>
        <c:crossBetween val="between"/>
      </c:valAx>
    </c:plotArea>
    <c:plotVisOnly val="1"/>
    <c:dispBlanksAs val="gap"/>
    <c:showDLblsOverMax val="0"/>
    <c:extLst xmlns:c16r2="http://schemas.microsoft.com/office/drawing/2015/06/chart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atin typeface="+mj-lt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Ш10!$A$4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2.3714896309789797E-2"/>
          <c:y val="2.81463610776035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 rtl="0">
            <a:defRPr sz="1400" b="0" i="0" u="none" strike="noStrike" kern="1200" cap="small" spc="0" baseline="0">
              <a:solidFill>
                <a:schemeClr val="bg2">
                  <a:lumMod val="50000"/>
                </a:schemeClr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5.7166490085145752E-2"/>
          <c:y val="0.2764134847128783"/>
          <c:w val="0.2997898770721712"/>
          <c:h val="0.62464619687242928"/>
        </c:manualLayout>
      </c:layout>
      <c:pieChart>
        <c:varyColors val="1"/>
        <c:ser>
          <c:idx val="0"/>
          <c:order val="0"/>
          <c:tx>
            <c:strRef>
              <c:f>Ш10!$D$7</c:f>
              <c:strCache>
                <c:ptCount val="1"/>
                <c:pt idx="0">
                  <c:v>Первый срез</c:v>
                </c:pt>
              </c:strCache>
            </c:strRef>
          </c:tx>
          <c:spPr>
            <a:ln w="19050"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649D0E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5DA3-447A-8C19-28DCED559F5D}"/>
              </c:ext>
            </c:extLst>
          </c:dPt>
          <c:dPt>
            <c:idx val="1"/>
            <c:bubble3D val="0"/>
            <c:spPr>
              <a:solidFill>
                <a:srgbClr val="C5E0B4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5DA3-447A-8C19-28DCED559F5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Roboto Light" charset="0"/>
                    <a:cs typeface="Arial" panose="020B0604020202020204" pitchFamily="34" charset="0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eparator>
</c:separator>
            <c:showLeaderLines val="0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Ш10!$A$8:$A$9</c:f>
              <c:strCache>
                <c:ptCount val="2"/>
                <c:pt idx="0">
                  <c:v>Категория 1</c:v>
                </c:pt>
                <c:pt idx="1">
                  <c:v>Категория 2</c:v>
                </c:pt>
              </c:strCache>
            </c:strRef>
          </c:cat>
          <c:val>
            <c:numRef>
              <c:f>Ш10!$D$8:$D$9</c:f>
              <c:numCache>
                <c:formatCode>0%</c:formatCode>
                <c:ptCount val="2"/>
                <c:pt idx="0">
                  <c:v>0.65</c:v>
                </c:pt>
                <c:pt idx="1">
                  <c:v>0.35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5DA3-447A-8C19-28DCED559F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649D0E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chemeClr val="accent6">
                    <a:lumMod val="60000"/>
                    <a:lumOff val="40000"/>
                  </a:schemeClr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37226036311803207"/>
          <c:y val="0.39211483542240477"/>
          <c:w val="0.22992000050596095"/>
          <c:h val="0.3764379688145543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97" b="0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</c:chart>
  <c:spPr>
    <a:noFill/>
    <a:ln w="9525" cap="flat" cmpd="sng" algn="ctr">
      <a:solidFill>
        <a:srgbClr val="E7E6E6">
          <a:lumMod val="90000"/>
        </a:srgbClr>
      </a:solidFill>
      <a:round/>
    </a:ln>
    <a:effectLst/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4"/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.33323068477528811"/>
          <c:y val="0.23225738875263513"/>
          <c:w val="0.55283433806577031"/>
          <c:h val="0.70685720737351498"/>
        </c:manualLayout>
      </c:layout>
      <c:pieChart>
        <c:varyColors val="1"/>
        <c:ser>
          <c:idx val="0"/>
          <c:order val="0"/>
          <c:tx>
            <c:strRef>
              <c:f>Ш10!$E$7</c:f>
              <c:strCache>
                <c:ptCount val="1"/>
                <c:pt idx="0">
                  <c:v>Второй срез</c:v>
                </c:pt>
              </c:strCache>
            </c:strRef>
          </c:tx>
          <c:spPr>
            <a:ln w="19050"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649D0E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54AC-4C87-AD57-0E74246046DA}"/>
              </c:ext>
            </c:extLst>
          </c:dPt>
          <c:dPt>
            <c:idx val="1"/>
            <c:bubble3D val="0"/>
            <c:spPr>
              <a:solidFill>
                <a:srgbClr val="C5E0B4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54AC-4C87-AD57-0E74246046D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Roboto Light" charset="0"/>
                    <a:cs typeface="Arial" panose="020B0604020202020204" pitchFamily="34" charset="0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eparator>
</c:separator>
            <c:showLeaderLines val="0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Ш10!$A$8:$A$9</c:f>
              <c:strCache>
                <c:ptCount val="2"/>
                <c:pt idx="0">
                  <c:v>Категория 1</c:v>
                </c:pt>
                <c:pt idx="1">
                  <c:v>Категория 2</c:v>
                </c:pt>
              </c:strCache>
            </c:strRef>
          </c:cat>
          <c:val>
            <c:numRef>
              <c:f>Ш10!$E$8:$E$9</c:f>
              <c:numCache>
                <c:formatCode>0%</c:formatCode>
                <c:ptCount val="2"/>
                <c:pt idx="0">
                  <c:v>0.45</c:v>
                </c:pt>
                <c:pt idx="1">
                  <c:v>0.55000000000000004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54AC-4C87-AD57-0E74246046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2"/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Ш10!$A$4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3.0917503644905232E-2"/>
          <c:y val="3.619395021246046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cap="small" spc="0" baseline="0">
              <a:solidFill>
                <a:schemeClr val="bg2">
                  <a:lumMod val="50000"/>
                </a:schemeClr>
              </a:solidFill>
              <a:latin typeface="+mn-lt"/>
              <a:ea typeface="Roboto" panose="02000000000000000000" pitchFamily="2" charset="0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9.8560098833452847E-2"/>
          <c:y val="0.21488087648516907"/>
          <c:w val="0.5205117281890711"/>
          <c:h val="0.64317252116991019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649D0E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6-34D8-41BD-BDC7-DD213E678623}"/>
              </c:ext>
            </c:extLst>
          </c:dPt>
          <c:dPt>
            <c:idx val="1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8-34D8-41BD-BDC7-DD213E678623}"/>
              </c:ext>
            </c:extLst>
          </c:dPt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0" i="0" u="none" strike="noStrike" kern="1200" baseline="0">
                    <a:solidFill>
                      <a:schemeClr val="bg1"/>
                    </a:solidFill>
                    <a:latin typeface="+mn-lt"/>
                    <a:ea typeface="Roboto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Ш10!$A$8:$A$9</c:f>
              <c:strCache>
                <c:ptCount val="2"/>
                <c:pt idx="0">
                  <c:v>Категория 1</c:v>
                </c:pt>
                <c:pt idx="1">
                  <c:v>Категория 2</c:v>
                </c:pt>
              </c:strCache>
            </c:strRef>
          </c:cat>
          <c:val>
            <c:numRef>
              <c:f>Ш10!$G$8:$G$9</c:f>
              <c:numCache>
                <c:formatCode>General</c:formatCode>
                <c:ptCount val="2"/>
                <c:pt idx="0">
                  <c:v>65</c:v>
                </c:pt>
                <c:pt idx="1">
                  <c:v>35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9-34D8-41BD-BDC7-DD213E6786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43"/>
      </c:doughnutChart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200" b="0" i="0" u="none" strike="noStrike" kern="1200" cap="none" baseline="0">
                <a:solidFill>
                  <a:srgbClr val="649D0E"/>
                </a:solidFill>
                <a:latin typeface="+mn-lt"/>
                <a:ea typeface="Roboto" panose="02000000000000000000" pitchFamily="2" charset="0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200" b="0" i="0" u="none" strike="noStrike" kern="1200" cap="none" baseline="0">
                <a:solidFill>
                  <a:schemeClr val="accent6">
                    <a:lumMod val="60000"/>
                    <a:lumOff val="40000"/>
                  </a:schemeClr>
                </a:solidFill>
                <a:latin typeface="+mn-lt"/>
                <a:ea typeface="Roboto" panose="02000000000000000000" pitchFamily="2" charset="0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0.58402145178200782"/>
          <c:y val="0.32599965608765785"/>
          <c:w val="0.35816926175481445"/>
          <c:h val="0.434995010931499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cap="none" baseline="0">
              <a:solidFill>
                <a:schemeClr val="tx1">
                  <a:lumMod val="75000"/>
                  <a:lumOff val="25000"/>
                </a:schemeClr>
              </a:solidFill>
              <a:latin typeface="+mn-lt"/>
              <a:ea typeface="Roboto" panose="02000000000000000000" pitchFamily="2" charset="0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>
          <a:latin typeface="+mn-lt"/>
          <a:ea typeface="Roboto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Ш10!$A$4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2.3714896309789797E-2"/>
          <c:y val="2.81463610776035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 rtl="0">
            <a:defRPr sz="1400" b="0" i="0" u="none" strike="noStrike" kern="1200" cap="small" spc="0" baseline="0">
              <a:solidFill>
                <a:schemeClr val="bg2">
                  <a:lumMod val="50000"/>
                </a:schemeClr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5.7166490085145752E-2"/>
          <c:y val="0.2764134847128783"/>
          <c:w val="0.3207894201379895"/>
          <c:h val="0.59241560322201103"/>
        </c:manualLayout>
      </c:layout>
      <c:pieChart>
        <c:varyColors val="1"/>
        <c:ser>
          <c:idx val="0"/>
          <c:order val="0"/>
          <c:tx>
            <c:strRef>
              <c:f>Ш10!$B$7</c:f>
              <c:strCache>
                <c:ptCount val="1"/>
                <c:pt idx="0">
                  <c:v>Первый срез</c:v>
                </c:pt>
              </c:strCache>
            </c:strRef>
          </c:tx>
          <c:spPr>
            <a:solidFill>
              <a:srgbClr val="B5C7E7"/>
            </a:solidFill>
            <a:ln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4472C4"/>
              </a:solidFill>
              <a:ln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3A82-49C0-AD1E-2C6E334FA215}"/>
              </c:ext>
            </c:extLst>
          </c:dPt>
          <c:dPt>
            <c:idx val="1"/>
            <c:bubble3D val="0"/>
            <c:spPr>
              <a:solidFill>
                <a:srgbClr val="B5C7E7"/>
              </a:solidFill>
              <a:ln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3A82-49C0-AD1E-2C6E334FA21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97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Roboto Light" charset="0"/>
                    <a:cs typeface="Arial" panose="020B0604020202020204" pitchFamily="34" charset="0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1"/>
            <c:showBubbleSize val="0"/>
            <c:separator>
</c:separator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Ш10!$A$8:$A$9</c:f>
              <c:strCache>
                <c:ptCount val="2"/>
                <c:pt idx="0">
                  <c:v>Категория 1</c:v>
                </c:pt>
                <c:pt idx="1">
                  <c:v>Категория 2</c:v>
                </c:pt>
              </c:strCache>
            </c:strRef>
          </c:cat>
          <c:val>
            <c:numRef>
              <c:f>Ш10!$B$8:$B$9</c:f>
              <c:numCache>
                <c:formatCode>General</c:formatCode>
                <c:ptCount val="2"/>
                <c:pt idx="0">
                  <c:v>273</c:v>
                </c:pt>
                <c:pt idx="1">
                  <c:v>147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3A82-49C0-AD1E-2C6E334FA2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4472C4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B5C7E7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38993891885136162"/>
          <c:y val="0.43665866986538721"/>
          <c:w val="0.18628389585990909"/>
          <c:h val="0.1713714514194322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97" b="0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</c:chart>
  <c:spPr>
    <a:noFill/>
    <a:ln w="9525" cap="flat" cmpd="sng" algn="ctr">
      <a:solidFill>
        <a:srgbClr val="E7E6E6">
          <a:lumMod val="90000"/>
        </a:srgbClr>
      </a:solidFill>
      <a:round/>
    </a:ln>
    <a:effectLst/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4"/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.11544171663190268"/>
          <c:y val="0.22844880607418688"/>
          <c:w val="0.70488881516882473"/>
          <c:h val="0.67669277991661647"/>
        </c:manualLayout>
      </c:layout>
      <c:pieChart>
        <c:varyColors val="1"/>
        <c:ser>
          <c:idx val="0"/>
          <c:order val="0"/>
          <c:tx>
            <c:strRef>
              <c:f>Ш10!$C$7</c:f>
              <c:strCache>
                <c:ptCount val="1"/>
                <c:pt idx="0">
                  <c:v>Второй срез</c:v>
                </c:pt>
              </c:strCache>
            </c:strRef>
          </c:tx>
          <c:spPr>
            <a:solidFill>
              <a:srgbClr val="B5C7E7"/>
            </a:solidFill>
            <a:ln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4472C4"/>
              </a:solidFill>
              <a:ln>
                <a:solidFill>
                  <a:sysClr val="window" lastClr="FFFFFF"/>
                </a:solidFill>
              </a:ln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DC87-4590-A304-6620A91CD92F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en-US" sz="1197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Roboto Light" charset="0"/>
                    <a:cs typeface="Arial" panose="020B0604020202020204" pitchFamily="34" charset="0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1"/>
            <c:showBubbleSize val="0"/>
            <c:separator>
</c:separator>
            <c:showLeaderLines val="0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Ш10!$A$8:$A$9</c:f>
              <c:strCache>
                <c:ptCount val="2"/>
                <c:pt idx="0">
                  <c:v>Категория 1</c:v>
                </c:pt>
                <c:pt idx="1">
                  <c:v>Категория 2</c:v>
                </c:pt>
              </c:strCache>
            </c:strRef>
          </c:cat>
          <c:val>
            <c:numRef>
              <c:f>Ш10!$C$8:$C$9</c:f>
              <c:numCache>
                <c:formatCode>General</c:formatCode>
                <c:ptCount val="2"/>
                <c:pt idx="0">
                  <c:v>270</c:v>
                </c:pt>
                <c:pt idx="1">
                  <c:v>330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DC87-4590-A304-6620A91CD9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2"/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Ш10!$A$4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3.0917580066449908E-2"/>
          <c:y val="3.177368572641814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cap="small" spc="0" baseline="0">
              <a:solidFill>
                <a:schemeClr val="bg2">
                  <a:lumMod val="50000"/>
                </a:schemeClr>
              </a:solidFill>
              <a:latin typeface="+mn-lt"/>
              <a:ea typeface="Roboto" panose="02000000000000000000" pitchFamily="2" charset="0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7113103528388194"/>
          <c:y val="0.17045821851873497"/>
          <c:w val="0.4820280616327049"/>
          <c:h val="0.7159283204804362"/>
        </c:manualLayout>
      </c:layout>
      <c:doughnutChart>
        <c:varyColors val="1"/>
        <c:ser>
          <c:idx val="0"/>
          <c:order val="0"/>
          <c:spPr>
            <a:solidFill>
              <a:srgbClr val="4472C4"/>
            </a:solidFill>
          </c:spPr>
          <c:dPt>
            <c:idx val="0"/>
            <c:bubble3D val="0"/>
            <c:spPr>
              <a:solidFill>
                <a:srgbClr val="4472C4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6-E56B-4EF2-8EDB-14513197D08B}"/>
              </c:ext>
            </c:extLst>
          </c:dPt>
          <c:dPt>
            <c:idx val="1"/>
            <c:bubble3D val="0"/>
            <c:spPr>
              <a:solidFill>
                <a:srgbClr val="B5C7E7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8-E56B-4EF2-8EDB-14513197D08B}"/>
              </c:ext>
            </c:extLst>
          </c:dPt>
          <c:dLbls>
            <c:dLbl>
              <c:idx val="0"/>
              <c:layout>
                <c:manualLayout>
                  <c:x val="-5.4025648581035542E-2"/>
                  <c:y val="8.4880400825475946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6-E56B-4EF2-8EDB-14513197D08B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layout>
                <c:manualLayout>
                  <c:x val="3.9892466363141754E-2"/>
                  <c:y val="-4.9297450851840403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8-E56B-4EF2-8EDB-14513197D08B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1" i="0" u="none" strike="noStrike" kern="1200" cap="all" baseline="0">
                    <a:solidFill>
                      <a:schemeClr val="bg1"/>
                    </a:solidFill>
                    <a:latin typeface="+mn-lt"/>
                    <a:ea typeface="Roboto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eparator>
</c:separator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Ш10!$A$8:$A$9</c:f>
              <c:strCache>
                <c:ptCount val="2"/>
                <c:pt idx="0">
                  <c:v>Категория 1</c:v>
                </c:pt>
                <c:pt idx="1">
                  <c:v>Категория 2</c:v>
                </c:pt>
              </c:strCache>
            </c:strRef>
          </c:cat>
          <c:val>
            <c:numRef>
              <c:f>Ш10!$G$8:$G$9</c:f>
              <c:numCache>
                <c:formatCode>General</c:formatCode>
                <c:ptCount val="2"/>
                <c:pt idx="0">
                  <c:v>65</c:v>
                </c:pt>
                <c:pt idx="1">
                  <c:v>35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9-E56B-4EF2-8EDB-14513197D0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40"/>
      </c:doughnutChart>
    </c:plotArea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>
          <a:latin typeface="+mn-lt"/>
          <a:ea typeface="Roboto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Ш11!$A$4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2.3714896309789797E-2"/>
          <c:y val="2.81463610776035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 rtl="0">
            <a:defRPr sz="1400" b="0" i="0" u="none" strike="noStrike" kern="1200" cap="small" spc="0" baseline="0">
              <a:solidFill>
                <a:schemeClr val="tx1"/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5.7166490085145752E-2"/>
          <c:y val="0.2764134847128783"/>
          <c:w val="0.3207894201379895"/>
          <c:h val="0.59241560322201103"/>
        </c:manualLayout>
      </c:layout>
      <c:pieChart>
        <c:varyColors val="1"/>
        <c:ser>
          <c:idx val="0"/>
          <c:order val="0"/>
          <c:tx>
            <c:strRef>
              <c:f>Ш11!$D$7</c:f>
              <c:strCache>
                <c:ptCount val="1"/>
                <c:pt idx="0">
                  <c:v>Первый срез</c:v>
                </c:pt>
              </c:strCache>
            </c:strRef>
          </c:tx>
          <c:spPr>
            <a:ln w="19050"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36CD88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535E-45A0-9076-D96603FE751D}"/>
              </c:ext>
            </c:extLst>
          </c:dPt>
          <c:dPt>
            <c:idx val="1"/>
            <c:bubble3D val="0"/>
            <c:spPr>
              <a:solidFill>
                <a:srgbClr val="649D0E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535E-45A0-9076-D96603FE751D}"/>
              </c:ext>
            </c:extLst>
          </c:dPt>
          <c:dPt>
            <c:idx val="2"/>
            <c:bubble3D val="0"/>
            <c:spPr>
              <a:solidFill>
                <a:srgbClr val="BFBFBF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535E-45A0-9076-D96603FE751D}"/>
              </c:ext>
            </c:extLst>
          </c:dPt>
          <c:dLbls>
            <c:numFmt formatCode="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Roboto Light" charset="0"/>
                    <a:cs typeface="Arial" panose="020B0604020202020204" pitchFamily="34" charset="0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eparator>
</c:separator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Ш11!$A$8:$A$10</c:f>
              <c:strCache>
                <c:ptCount val="3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</c:strCache>
            </c:strRef>
          </c:cat>
          <c:val>
            <c:numRef>
              <c:f>Ш11!$D$8:$D$10</c:f>
              <c:numCache>
                <c:formatCode>0%</c:formatCode>
                <c:ptCount val="3"/>
                <c:pt idx="0">
                  <c:v>0.45</c:v>
                </c:pt>
                <c:pt idx="1">
                  <c:v>0.3</c:v>
                </c:pt>
                <c:pt idx="2">
                  <c:v>0.25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6-535E-45A0-9076-D96603FE75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36CD88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649D0E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38993889219478978"/>
          <c:y val="0.39211492241630708"/>
          <c:w val="0.22992000050596095"/>
          <c:h val="0.3764379688145543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97" b="0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</c:chart>
  <c:spPr>
    <a:noFill/>
    <a:ln w="9525" cap="flat" cmpd="sng" algn="ctr">
      <a:solidFill>
        <a:srgbClr val="E7E6E6">
          <a:lumMod val="90000"/>
        </a:srgbClr>
      </a:solidFill>
      <a:round/>
    </a:ln>
    <a:effectLst/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4"/>
</c:chartSpace>
</file>

<file path=xl/charts/chart7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.3169287599703085"/>
          <c:y val="0.23239574942889962"/>
          <c:w val="0.55912816032300605"/>
          <c:h val="0.67417941463865527"/>
        </c:manualLayout>
      </c:layout>
      <c:pieChart>
        <c:varyColors val="1"/>
        <c:ser>
          <c:idx val="0"/>
          <c:order val="0"/>
          <c:tx>
            <c:strRef>
              <c:f>Ш11!$E$7</c:f>
              <c:strCache>
                <c:ptCount val="1"/>
                <c:pt idx="0">
                  <c:v>Второй срез</c:v>
                </c:pt>
              </c:strCache>
            </c:strRef>
          </c:tx>
          <c:spPr>
            <a:ln w="19050"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36CD88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5639-4A12-A77C-1C3EC3316357}"/>
              </c:ext>
            </c:extLst>
          </c:dPt>
          <c:dPt>
            <c:idx val="1"/>
            <c:bubble3D val="0"/>
            <c:spPr>
              <a:solidFill>
                <a:srgbClr val="649D0E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5639-4A12-A77C-1C3EC3316357}"/>
              </c:ext>
            </c:extLst>
          </c:dPt>
          <c:dPt>
            <c:idx val="2"/>
            <c:bubble3D val="0"/>
            <c:spPr>
              <a:solidFill>
                <a:srgbClr val="BFBFBF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5639-4A12-A77C-1C3EC3316357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200" b="0" i="0" u="none" strike="noStrike" kern="1200" baseline="0">
                      <a:solidFill>
                        <a:schemeClr val="bg1"/>
                      </a:solidFill>
                      <a:latin typeface="Arial" panose="020B0604020202020204" pitchFamily="34" charset="0"/>
                      <a:ea typeface="Roboto Light" charset="0"/>
                      <a:cs typeface="Arial" panose="020B0604020202020204" pitchFamily="34" charset="0"/>
                    </a:defRPr>
                  </a:pPr>
                  <a:endParaRPr lang="ru-RU"/>
                </a:p>
              </c:txPr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5639-4A12-A77C-1C3EC3316357}"/>
                </c:ext>
                <c:ext xmlns:c15="http://schemas.microsoft.com/office/drawing/2012/chart" uri="{CE6537A1-D6FC-4f65-9D91-7224C49458BB}">
                  <c15:spPr xmlns:c15="http://schemas.microsoft.com/office/drawing/2012/chart">
                    <a:prstGeom prst="rect">
                      <a:avLst/>
                    </a:prstGeom>
                  </c15:spPr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200" b="0" i="0" u="none" strike="noStrike" kern="1200" baseline="0">
                      <a:solidFill>
                        <a:schemeClr val="bg1"/>
                      </a:solidFill>
                      <a:latin typeface="Arial" panose="020B0604020202020204" pitchFamily="34" charset="0"/>
                      <a:ea typeface="Roboto Light" charset="0"/>
                      <a:cs typeface="Arial" panose="020B0604020202020204" pitchFamily="34" charset="0"/>
                    </a:defRPr>
                  </a:pPr>
                  <a:endParaRPr lang="ru-RU"/>
                </a:p>
              </c:txPr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5639-4A12-A77C-1C3EC3316357}"/>
                </c:ext>
                <c:ext xmlns:c15="http://schemas.microsoft.com/office/drawing/2012/chart" uri="{CE6537A1-D6FC-4f65-9D91-7224C49458BB}">
                  <c15:spPr xmlns:c15="http://schemas.microsoft.com/office/drawing/2012/chart">
                    <a:prstGeom prst="rect">
                      <a:avLst/>
                    </a:prstGeom>
                  </c15:spPr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Roboto Light" charset="0"/>
                    <a:cs typeface="Arial" panose="020B0604020202020204" pitchFamily="34" charset="0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eparator>
</c:separator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Ш11!$A$8:$A$10</c:f>
              <c:strCache>
                <c:ptCount val="3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</c:strCache>
            </c:strRef>
          </c:cat>
          <c:val>
            <c:numRef>
              <c:f>Ш11!$E$8:$E$10</c:f>
              <c:numCache>
                <c:formatCode>0%</c:formatCode>
                <c:ptCount val="3"/>
                <c:pt idx="0">
                  <c:v>0.35</c:v>
                </c:pt>
                <c:pt idx="1">
                  <c:v>0.45</c:v>
                </c:pt>
                <c:pt idx="2">
                  <c:v>0.2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6-5639-4A12-A77C-1C3EC33163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2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Ш2!$A$8</c:f>
          <c:strCache>
            <c:ptCount val="1"/>
            <c:pt idx="0">
              <c:v>Изменение за год</c:v>
            </c:pt>
          </c:strCache>
        </c:strRef>
      </c:tx>
      <c:layout>
        <c:manualLayout>
          <c:xMode val="edge"/>
          <c:yMode val="edge"/>
          <c:x val="1.4933132117174529E-2"/>
          <c:y val="2.3343349749125882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28743774519351156"/>
          <c:w val="0.89844422376696476"/>
          <c:h val="0.4837288236697684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Ш2!$A$8</c:f>
              <c:strCache>
                <c:ptCount val="1"/>
                <c:pt idx="0">
                  <c:v>Изменение за год</c:v>
                </c:pt>
              </c:strCache>
            </c:strRef>
          </c:tx>
          <c:spPr>
            <a:solidFill>
              <a:srgbClr val="FF0000"/>
            </a:solidFill>
          </c:spPr>
          <c:invertIfNegative val="1"/>
          <c:dLbls>
            <c:numFmt formatCode="[Red]0%;\-0%" sourceLinked="0"/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>
                    <a:solidFill>
                      <a:srgbClr val="00B050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Ш2!$B$6:$T$6</c:f>
              <c:numCache>
                <c:formatCode>0</c:formatCode>
                <c:ptCount val="19"/>
                <c:pt idx="0">
                  <c:v>2004</c:v>
                </c:pt>
                <c:pt idx="1">
                  <c:v>2005</c:v>
                </c:pt>
                <c:pt idx="2">
                  <c:v>2006</c:v>
                </c:pt>
                <c:pt idx="3">
                  <c:v>2007</c:v>
                </c:pt>
                <c:pt idx="4">
                  <c:v>2008</c:v>
                </c:pt>
                <c:pt idx="5">
                  <c:v>2009</c:v>
                </c:pt>
                <c:pt idx="6">
                  <c:v>2010</c:v>
                </c:pt>
                <c:pt idx="7">
                  <c:v>2011</c:v>
                </c:pt>
                <c:pt idx="8">
                  <c:v>2012</c:v>
                </c:pt>
                <c:pt idx="9">
                  <c:v>2013</c:v>
                </c:pt>
                <c:pt idx="10">
                  <c:v>2014</c:v>
                </c:pt>
                <c:pt idx="11">
                  <c:v>2015</c:v>
                </c:pt>
                <c:pt idx="12">
                  <c:v>2016</c:v>
                </c:pt>
                <c:pt idx="13">
                  <c:v>2017</c:v>
                </c:pt>
                <c:pt idx="14">
                  <c:v>2018</c:v>
                </c:pt>
                <c:pt idx="15">
                  <c:v>2019</c:v>
                </c:pt>
                <c:pt idx="16">
                  <c:v>2020</c:v>
                </c:pt>
                <c:pt idx="17">
                  <c:v>2021</c:v>
                </c:pt>
                <c:pt idx="18">
                  <c:v>2022</c:v>
                </c:pt>
              </c:numCache>
            </c:numRef>
          </c:cat>
          <c:val>
            <c:numRef>
              <c:f>Ш2!$B$8:$T$8</c:f>
              <c:numCache>
                <c:formatCode>0%</c:formatCode>
                <c:ptCount val="19"/>
                <c:pt idx="1">
                  <c:v>-0.48795180722891562</c:v>
                </c:pt>
                <c:pt idx="2">
                  <c:v>0.51764705882352935</c:v>
                </c:pt>
                <c:pt idx="3">
                  <c:v>-0.10077519379844957</c:v>
                </c:pt>
                <c:pt idx="4">
                  <c:v>-0.21551724137931039</c:v>
                </c:pt>
                <c:pt idx="5">
                  <c:v>0.75824175824175821</c:v>
                </c:pt>
                <c:pt idx="6">
                  <c:v>-3.125E-2</c:v>
                </c:pt>
                <c:pt idx="7">
                  <c:v>5.1612903225806361E-2</c:v>
                </c:pt>
                <c:pt idx="8">
                  <c:v>4.2944785276073594E-2</c:v>
                </c:pt>
                <c:pt idx="9">
                  <c:v>-0.47058823529411764</c:v>
                </c:pt>
                <c:pt idx="10">
                  <c:v>0.61111111111111116</c:v>
                </c:pt>
                <c:pt idx="11">
                  <c:v>-0.14482758620689651</c:v>
                </c:pt>
                <c:pt idx="12">
                  <c:v>-0.29032258064516125</c:v>
                </c:pt>
                <c:pt idx="13">
                  <c:v>0.35227272727272729</c:v>
                </c:pt>
                <c:pt idx="14">
                  <c:v>3.3613445378151363E-2</c:v>
                </c:pt>
                <c:pt idx="15">
                  <c:v>0.17886178861788626</c:v>
                </c:pt>
                <c:pt idx="16">
                  <c:v>-0.43448275862068964</c:v>
                </c:pt>
                <c:pt idx="17">
                  <c:v>0.53658536585365857</c:v>
                </c:pt>
                <c:pt idx="18">
                  <c:v>0.29365079365079372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8F14-4FA0-AF48-8D035AFC242B}"/>
            </c:ex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00B050"/>
                  </a:solidFill>
                </c14:spPr>
              </c14:invertSolidFillFmt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528354384"/>
        <c:axId val="528346224"/>
      </c:barChart>
      <c:catAx>
        <c:axId val="528354384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low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528346224"/>
        <c:crosses val="autoZero"/>
        <c:auto val="1"/>
        <c:lblAlgn val="ctr"/>
        <c:lblOffset val="100"/>
        <c:noMultiLvlLbl val="0"/>
      </c:catAx>
      <c:valAx>
        <c:axId val="528346224"/>
        <c:scaling>
          <c:orientation val="minMax"/>
          <c:min val="-1.2"/>
        </c:scaling>
        <c:delete val="1"/>
        <c:axPos val="l"/>
        <c:numFmt formatCode="0%" sourceLinked="0"/>
        <c:majorTickMark val="out"/>
        <c:minorTickMark val="none"/>
        <c:tickLblPos val="nextTo"/>
        <c:crossAx val="528354384"/>
        <c:crosses val="autoZero"/>
        <c:crossBetween val="between"/>
      </c:valAx>
    </c:plotArea>
    <c:plotVisOnly val="1"/>
    <c:dispBlanksAs val="gap"/>
    <c:showDLblsOverMax val="0"/>
  </c:chart>
  <c:spPr>
    <a:noFill/>
    <a:ln>
      <a:solidFill>
        <a:sysClr val="window" lastClr="FFFFFF">
          <a:lumMod val="75000"/>
        </a:sys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</c:chartSpace>
</file>

<file path=xl/charts/chart8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Ш11!$A$4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3.0917502897518278E-2"/>
          <c:y val="6.307557655447580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cap="small" spc="0" baseline="0">
              <a:solidFill>
                <a:schemeClr val="bg2">
                  <a:lumMod val="50000"/>
                </a:schemeClr>
              </a:solidFill>
              <a:latin typeface="+mn-lt"/>
              <a:ea typeface="Roboto" panose="02000000000000000000" pitchFamily="2" charset="0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9.8560098833452847E-2"/>
          <c:y val="0.21488087648516907"/>
          <c:w val="0.5205117281890711"/>
          <c:h val="0.64317252116991019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36CD88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8-ACB8-4328-9B96-8C2FA5838D5B}"/>
              </c:ext>
            </c:extLst>
          </c:dPt>
          <c:dPt>
            <c:idx val="1"/>
            <c:bubble3D val="0"/>
            <c:spPr>
              <a:solidFill>
                <a:srgbClr val="649D0E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A-ACB8-4328-9B96-8C2FA5838D5B}"/>
              </c:ext>
            </c:extLst>
          </c:dPt>
          <c:dPt>
            <c:idx val="2"/>
            <c:bubble3D val="0"/>
            <c:spPr>
              <a:solidFill>
                <a:srgbClr val="BFBFBF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C-ACB8-4328-9B96-8C2FA5838D5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400">
                    <a:solidFill>
                      <a:schemeClr val="bg1">
                        <a:lumMod val="95000"/>
                      </a:schemeClr>
                    </a:solidFill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Ш11!$A$8:$A$10</c:f>
              <c:strCache>
                <c:ptCount val="3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</c:strCache>
            </c:strRef>
          </c:cat>
          <c:val>
            <c:numRef>
              <c:f>Ш11!$G$8:$G$10</c:f>
              <c:numCache>
                <c:formatCode>General</c:formatCode>
                <c:ptCount val="3"/>
                <c:pt idx="0">
                  <c:v>35</c:v>
                </c:pt>
                <c:pt idx="1">
                  <c:v>45</c:v>
                </c:pt>
                <c:pt idx="2">
                  <c:v>20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D-ACB8-4328-9B96-8C2FA5838D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43"/>
      </c:doughnutChart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200" b="0" i="0" u="none" strike="noStrike" kern="1200" cap="none" baseline="0">
                <a:solidFill>
                  <a:srgbClr val="36CD88"/>
                </a:solidFill>
                <a:latin typeface="+mn-lt"/>
                <a:ea typeface="Roboto" panose="02000000000000000000" pitchFamily="2" charset="0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200" b="0" i="0" u="none" strike="noStrike" kern="1200" cap="none" baseline="0">
                <a:solidFill>
                  <a:srgbClr val="649D0E"/>
                </a:solidFill>
                <a:latin typeface="+mn-lt"/>
                <a:ea typeface="Roboto" panose="02000000000000000000" pitchFamily="2" charset="0"/>
                <a:cs typeface="+mn-cs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1200" b="0" i="0" u="none" strike="noStrike" kern="1200" cap="none" baseline="0">
                <a:solidFill>
                  <a:schemeClr val="bg1">
                    <a:lumMod val="65000"/>
                  </a:schemeClr>
                </a:solidFill>
                <a:latin typeface="+mn-lt"/>
                <a:ea typeface="Roboto" panose="02000000000000000000" pitchFamily="2" charset="0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0.58402145178200782"/>
          <c:y val="0.32599965608765785"/>
          <c:w val="0.35816926175481445"/>
          <c:h val="0.434995010931499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cap="none" baseline="0">
              <a:solidFill>
                <a:schemeClr val="tx1">
                  <a:lumMod val="75000"/>
                  <a:lumOff val="25000"/>
                </a:schemeClr>
              </a:solidFill>
              <a:latin typeface="+mn-lt"/>
              <a:ea typeface="Roboto" panose="02000000000000000000" pitchFamily="2" charset="0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>
          <a:latin typeface="+mn-lt"/>
          <a:ea typeface="Roboto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8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Ш11!$A$4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2.3714896309789797E-2"/>
          <c:y val="2.81463610776035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 rtl="0">
            <a:defRPr sz="1400" b="0" i="0" u="none" strike="noStrike" kern="1200" cap="small" spc="0" baseline="0">
              <a:solidFill>
                <a:schemeClr val="tx1"/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5.7166490085145752E-2"/>
          <c:y val="0.2764134847128783"/>
          <c:w val="0.3207894201379895"/>
          <c:h val="0.59241560322201103"/>
        </c:manualLayout>
      </c:layout>
      <c:pieChart>
        <c:varyColors val="1"/>
        <c:ser>
          <c:idx val="0"/>
          <c:order val="0"/>
          <c:tx>
            <c:strRef>
              <c:f>Ш11!$B$7</c:f>
              <c:strCache>
                <c:ptCount val="1"/>
                <c:pt idx="0">
                  <c:v>Первый срез</c:v>
                </c:pt>
              </c:strCache>
            </c:strRef>
          </c:tx>
          <c:spPr>
            <a:solidFill>
              <a:srgbClr val="B5C7E7"/>
            </a:solidFill>
            <a:ln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366EB8"/>
              </a:solidFill>
              <a:ln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ABEA-4374-A567-87A8A9E93FFB}"/>
              </c:ext>
            </c:extLst>
          </c:dPt>
          <c:dPt>
            <c:idx val="1"/>
            <c:bubble3D val="0"/>
            <c:spPr>
              <a:solidFill>
                <a:srgbClr val="6A8ED0"/>
              </a:solidFill>
              <a:ln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ABEA-4374-A567-87A8A9E93FFB}"/>
              </c:ext>
            </c:extLst>
          </c:dPt>
          <c:dPt>
            <c:idx val="2"/>
            <c:bubble3D val="0"/>
            <c:spPr>
              <a:solidFill>
                <a:srgbClr val="B5C7E7"/>
              </a:solidFill>
              <a:ln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ABEA-4374-A567-87A8A9E93FF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97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Roboto Light" charset="0"/>
                    <a:cs typeface="Arial" panose="020B0604020202020204" pitchFamily="34" charset="0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1"/>
            <c:showBubbleSize val="0"/>
            <c:separator>
</c:separator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Ш11!$A$8:$A$10</c:f>
              <c:strCache>
                <c:ptCount val="3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</c:strCache>
            </c:strRef>
          </c:cat>
          <c:val>
            <c:numRef>
              <c:f>Ш11!$B$8:$B$10</c:f>
              <c:numCache>
                <c:formatCode>General</c:formatCode>
                <c:ptCount val="3"/>
                <c:pt idx="0">
                  <c:v>189</c:v>
                </c:pt>
                <c:pt idx="1">
                  <c:v>126</c:v>
                </c:pt>
                <c:pt idx="2">
                  <c:v>105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ABEA-4374-A567-87A8A9E93F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366EB8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6A8ED0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B5C7E7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38993889219478978"/>
          <c:y val="0.39211492241630708"/>
          <c:w val="0.22992000050596095"/>
          <c:h val="0.3764379688145543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97" b="0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</c:chart>
  <c:spPr>
    <a:noFill/>
    <a:ln w="9525" cap="flat" cmpd="sng" algn="ctr">
      <a:solidFill>
        <a:srgbClr val="E7E6E6">
          <a:lumMod val="90000"/>
        </a:srgbClr>
      </a:solidFill>
      <a:round/>
    </a:ln>
    <a:effectLst/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4"/>
</c:chartSpace>
</file>

<file path=xl/charts/chart8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.30010165040482728"/>
          <c:y val="0.23768591812741152"/>
          <c:w val="0.57474396782323722"/>
          <c:h val="0.67406609790441485"/>
        </c:manualLayout>
      </c:layout>
      <c:pieChart>
        <c:varyColors val="1"/>
        <c:ser>
          <c:idx val="0"/>
          <c:order val="0"/>
          <c:tx>
            <c:strRef>
              <c:f>Ш11!$C$7</c:f>
              <c:strCache>
                <c:ptCount val="1"/>
                <c:pt idx="0">
                  <c:v>Второй срез</c:v>
                </c:pt>
              </c:strCache>
            </c:strRef>
          </c:tx>
          <c:spPr>
            <a:solidFill>
              <a:srgbClr val="6A8ED0"/>
            </a:solidFill>
            <a:ln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366EB8"/>
              </a:solidFill>
              <a:ln>
                <a:solidFill>
                  <a:sysClr val="window" lastClr="FFFFFF"/>
                </a:solidFill>
              </a:ln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47F2-44E2-9977-530949CD0042}"/>
              </c:ext>
            </c:extLst>
          </c:dPt>
          <c:dPt>
            <c:idx val="2"/>
            <c:bubble3D val="0"/>
            <c:spPr>
              <a:solidFill>
                <a:srgbClr val="B5C7E7"/>
              </a:solidFill>
              <a:ln>
                <a:solidFill>
                  <a:sysClr val="window" lastClr="FFFFFF"/>
                </a:solidFill>
              </a:ln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6-47F2-44E2-9977-530949CD004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200">
                    <a:solidFill>
                      <a:schemeClr val="bg1"/>
                    </a:solidFill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1"/>
            <c:showBubbleSize val="0"/>
            <c:separator>
</c:separator>
            <c:showLeaderLines val="0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Ш11!$A$8:$A$10</c:f>
              <c:strCache>
                <c:ptCount val="3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</c:strCache>
            </c:strRef>
          </c:cat>
          <c:val>
            <c:numRef>
              <c:f>Ш11!$C$8:$C$10</c:f>
              <c:numCache>
                <c:formatCode>General</c:formatCode>
                <c:ptCount val="3"/>
                <c:pt idx="0">
                  <c:v>210</c:v>
                </c:pt>
                <c:pt idx="1">
                  <c:v>270</c:v>
                </c:pt>
                <c:pt idx="2">
                  <c:v>120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47F2-44E2-9977-530949CD00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2"/>
</c:chartSpace>
</file>

<file path=xl/charts/chart8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Ш11!$A$4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2.5156082894902478E-2"/>
          <c:y val="2.182828091822550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cap="small" spc="0" baseline="0">
              <a:solidFill>
                <a:schemeClr val="bg2">
                  <a:lumMod val="50000"/>
                </a:schemeClr>
              </a:solidFill>
              <a:latin typeface="+mn-lt"/>
              <a:ea typeface="Roboto" panose="02000000000000000000" pitchFamily="2" charset="0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1969729106199296"/>
          <c:y val="0.14845823208442815"/>
          <c:w val="0.46964854506214182"/>
          <c:h val="0.73345719041806412"/>
        </c:manualLayout>
      </c:layout>
      <c:doughnutChart>
        <c:varyColors val="1"/>
        <c:ser>
          <c:idx val="0"/>
          <c:order val="0"/>
          <c:spPr>
            <a:solidFill>
              <a:srgbClr val="4472C4"/>
            </a:solidFill>
          </c:spPr>
          <c:dPt>
            <c:idx val="0"/>
            <c:bubble3D val="0"/>
            <c:spPr>
              <a:solidFill>
                <a:srgbClr val="4472C4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8-A913-478E-AD5D-9C3CEB4B0939}"/>
              </c:ext>
            </c:extLst>
          </c:dPt>
          <c:dPt>
            <c:idx val="1"/>
            <c:bubble3D val="0"/>
            <c:spPr>
              <a:solidFill>
                <a:srgbClr val="6A8ED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A-A913-478E-AD5D-9C3CEB4B0939}"/>
              </c:ext>
            </c:extLst>
          </c:dPt>
          <c:dPt>
            <c:idx val="2"/>
            <c:bubble3D val="0"/>
            <c:spPr>
              <a:solidFill>
                <a:srgbClr val="B5C7E7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C-A913-478E-AD5D-9C3CEB4B0939}"/>
              </c:ext>
            </c:extLst>
          </c:dPt>
          <c:dLbls>
            <c:dLbl>
              <c:idx val="0"/>
              <c:layout>
                <c:manualLayout>
                  <c:x val="-2.48972773245719E-2"/>
                  <c:y val="-2.9339420963059984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8-A913-478E-AD5D-9C3CEB4B0939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layout>
                <c:manualLayout>
                  <c:x val="2.8354543424871623E-2"/>
                  <c:y val="1.8450715233985577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A-A913-478E-AD5D-9C3CEB4B0939}"/>
                </c:ext>
                <c:ext xmlns:c15="http://schemas.microsoft.com/office/drawing/2012/chart" uri="{CE6537A1-D6FC-4f65-9D91-7224C49458BB}"/>
              </c:extLst>
            </c:dLbl>
            <c:dLbl>
              <c:idx val="2"/>
              <c:layout>
                <c:manualLayout>
                  <c:x val="-1.3062763186098496E-2"/>
                  <c:y val="1.8332176144786619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C-A913-478E-AD5D-9C3CEB4B0939}"/>
                </c:ext>
                <c:ext xmlns:c15="http://schemas.microsoft.com/office/drawing/2012/chart" uri="{CE6537A1-D6FC-4f65-9D91-7224C49458BB}"/>
              </c:extLst>
            </c:dLbl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cap="all" baseline="0">
                    <a:solidFill>
                      <a:schemeClr val="bg1"/>
                    </a:solidFill>
                    <a:latin typeface="+mn-lt"/>
                    <a:ea typeface="Roboto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eparator>
</c:separator>
            <c:showLeaderLines val="0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Ш11!$A$8:$A$10</c:f>
              <c:strCache>
                <c:ptCount val="3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</c:strCache>
            </c:strRef>
          </c:cat>
          <c:val>
            <c:numRef>
              <c:f>Ш11!$G$8:$G$10</c:f>
              <c:numCache>
                <c:formatCode>General</c:formatCode>
                <c:ptCount val="3"/>
                <c:pt idx="0">
                  <c:v>35</c:v>
                </c:pt>
                <c:pt idx="1">
                  <c:v>45</c:v>
                </c:pt>
                <c:pt idx="2">
                  <c:v>20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D-A913-478E-AD5D-9C3CEB4B09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30"/>
      </c:doughnutChart>
    </c:plotArea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>
          <a:latin typeface="+mn-lt"/>
          <a:ea typeface="Roboto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8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Ш12!$A$4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2.3714896309789797E-2"/>
          <c:y val="2.81463610776035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 rtl="0">
            <a:defRPr sz="1400" b="0" i="0" u="none" strike="noStrike" kern="1200" cap="small" spc="0" baseline="0">
              <a:solidFill>
                <a:schemeClr val="tx1"/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5.7166490085145752E-2"/>
          <c:y val="0.2764134847128783"/>
          <c:w val="0.3207894201379895"/>
          <c:h val="0.59241560322201103"/>
        </c:manualLayout>
      </c:layout>
      <c:pieChart>
        <c:varyColors val="1"/>
        <c:ser>
          <c:idx val="0"/>
          <c:order val="0"/>
          <c:tx>
            <c:strRef>
              <c:f>Ш12!$D$7</c:f>
              <c:strCache>
                <c:ptCount val="1"/>
                <c:pt idx="0">
                  <c:v>Первый срез</c:v>
                </c:pt>
              </c:strCache>
            </c:strRef>
          </c:tx>
          <c:spPr>
            <a:ln w="19050"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649D0E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3D43-47D8-8F1E-BCA3A5C36619}"/>
              </c:ext>
            </c:extLst>
          </c:dPt>
          <c:dPt>
            <c:idx val="1"/>
            <c:bubble3D val="0"/>
            <c:spPr>
              <a:solidFill>
                <a:srgbClr val="36CD88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3D43-47D8-8F1E-BCA3A5C36619}"/>
              </c:ext>
            </c:extLst>
          </c:dPt>
          <c:dPt>
            <c:idx val="2"/>
            <c:bubble3D val="0"/>
            <c:spPr>
              <a:solidFill>
                <a:srgbClr val="70AD47">
                  <a:lumMod val="40000"/>
                  <a:lumOff val="60000"/>
                </a:srgbClr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3D43-47D8-8F1E-BCA3A5C36619}"/>
              </c:ext>
            </c:extLst>
          </c:dPt>
          <c:dPt>
            <c:idx val="3"/>
            <c:bubble3D val="0"/>
            <c:spPr>
              <a:solidFill>
                <a:srgbClr val="BFBFBF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7-3D43-47D8-8F1E-BCA3A5C36619}"/>
              </c:ext>
            </c:extLst>
          </c:dPt>
          <c:dLbls>
            <c:dLbl>
              <c:idx val="1"/>
              <c:layout>
                <c:manualLayout>
                  <c:x val="8.9321638442912844E-3"/>
                  <c:y val="-0.1382136965992337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3D43-47D8-8F1E-BCA3A5C36619}"/>
                </c:ext>
                <c:ext xmlns:c15="http://schemas.microsoft.com/office/drawing/2012/chart" uri="{CE6537A1-D6FC-4f65-9D91-7224C49458BB}"/>
              </c:extLst>
            </c:dLbl>
            <c:dLbl>
              <c:idx val="3"/>
              <c:dLblPos val="inEnd"/>
              <c:showLegendKey val="0"/>
              <c:showVal val="1"/>
              <c:showCatName val="0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7-3D43-47D8-8F1E-BCA3A5C36619}"/>
                </c:ex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Roboto Light" charset="0"/>
                    <a:cs typeface="Arial" panose="020B0604020202020204" pitchFamily="34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eparator>
</c:separator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Ш12!$A$8:$A$11</c:f>
              <c:strCache>
                <c:ptCount val="4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  <c:pt idx="3">
                  <c:v>Категория 4</c:v>
                </c:pt>
              </c:strCache>
            </c:strRef>
          </c:cat>
          <c:val>
            <c:numRef>
              <c:f>Ш12!$D$8:$D$11</c:f>
              <c:numCache>
                <c:formatCode>0%</c:formatCode>
                <c:ptCount val="4"/>
                <c:pt idx="0">
                  <c:v>0.35</c:v>
                </c:pt>
                <c:pt idx="1">
                  <c:v>0.3</c:v>
                </c:pt>
                <c:pt idx="2">
                  <c:v>0.25</c:v>
                </c:pt>
                <c:pt idx="3">
                  <c:v>0.1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8-3D43-47D8-8F1E-BCA3A5C366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649D0E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36CD88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chemeClr val="accent6">
                    <a:lumMod val="60000"/>
                    <a:lumOff val="40000"/>
                  </a:schemeClr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38993889219478978"/>
          <c:y val="0.39211492241630708"/>
          <c:w val="0.22992000050596095"/>
          <c:h val="0.3764379688145543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97" b="0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</c:chart>
  <c:spPr>
    <a:noFill/>
    <a:ln w="9525" cap="flat" cmpd="sng" algn="ctr">
      <a:solidFill>
        <a:srgbClr val="E7E6E6">
          <a:lumMod val="90000"/>
        </a:srgbClr>
      </a:solidFill>
      <a:round/>
    </a:ln>
    <a:effectLst/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8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.17271359051802479"/>
          <c:y val="0.22718772563623491"/>
          <c:w val="0.68325358851674645"/>
          <c:h val="0.68983174624250598"/>
        </c:manualLayout>
      </c:layout>
      <c:pieChart>
        <c:varyColors val="1"/>
        <c:ser>
          <c:idx val="0"/>
          <c:order val="0"/>
          <c:tx>
            <c:strRef>
              <c:f>Ш12!$E$7</c:f>
              <c:strCache>
                <c:ptCount val="1"/>
                <c:pt idx="0">
                  <c:v>Второй срез</c:v>
                </c:pt>
              </c:strCache>
            </c:strRef>
          </c:tx>
          <c:spPr>
            <a:ln w="19050"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649D0E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625E-4E72-BE32-83BE30445CA9}"/>
              </c:ext>
            </c:extLst>
          </c:dPt>
          <c:dPt>
            <c:idx val="1"/>
            <c:bubble3D val="0"/>
            <c:spPr>
              <a:solidFill>
                <a:srgbClr val="36CD88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625E-4E72-BE32-83BE30445CA9}"/>
              </c:ext>
            </c:extLst>
          </c:dPt>
          <c:dPt>
            <c:idx val="2"/>
            <c:bubble3D val="0"/>
            <c:spPr>
              <a:solidFill>
                <a:srgbClr val="70AD47">
                  <a:lumMod val="40000"/>
                  <a:lumOff val="60000"/>
                </a:srgbClr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625E-4E72-BE32-83BE30445CA9}"/>
              </c:ext>
            </c:extLst>
          </c:dPt>
          <c:dPt>
            <c:idx val="3"/>
            <c:bubble3D val="0"/>
            <c:spPr>
              <a:solidFill>
                <a:srgbClr val="BFBFBF"/>
              </a:solidFill>
              <a:ln w="19050"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7-625E-4E72-BE32-83BE30445CA9}"/>
              </c:ext>
            </c:extLst>
          </c:dPt>
          <c:dLbls>
            <c:dLbl>
              <c:idx val="0"/>
              <c:layout>
                <c:manualLayout>
                  <c:x val="-0.18065268065268064"/>
                  <c:y val="8.450132945759261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1-625E-4E72-BE32-83BE30445CA9}"/>
                </c:ext>
                <c:ext xmlns:c15="http://schemas.microsoft.com/office/drawing/2012/chart" uri="{CE6537A1-D6FC-4f65-9D91-7224C49458BB}">
                  <c15:layout>
                    <c:manualLayout>
                      <c:w val="0.25495337995337997"/>
                      <c:h val="7.9233409896514936E-2"/>
                    </c:manualLayout>
                  </c15:layout>
                </c:ext>
              </c:extLst>
            </c:dLbl>
            <c:dLbl>
              <c:idx val="1"/>
              <c:layout>
                <c:manualLayout>
                  <c:x val="-0.14568764568764569"/>
                  <c:y val="-0.1987338625875560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3-625E-4E72-BE32-83BE30445CA9}"/>
                </c:ext>
                <c:ext xmlns:c15="http://schemas.microsoft.com/office/drawing/2012/chart" uri="{CE6537A1-D6FC-4f65-9D91-7224C49458BB}">
                  <c15:layout>
                    <c:manualLayout>
                      <c:w val="0.26078088578088576"/>
                      <c:h val="7.9233409896514936E-2"/>
                    </c:manualLayout>
                  </c15:layout>
                </c:ext>
              </c:extLst>
            </c:dLbl>
            <c:dLbl>
              <c:idx val="3"/>
              <c:layout>
                <c:manualLayout>
                  <c:x val="0.20467577042380189"/>
                  <c:y val="0.10122577620458907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200" b="0" i="0" u="none" strike="noStrike" kern="1200" baseline="0">
                      <a:solidFill>
                        <a:schemeClr val="bg1"/>
                      </a:solidFill>
                      <a:latin typeface="Arial" panose="020B0604020202020204" pitchFamily="34" charset="0"/>
                      <a:ea typeface="Roboto Light" charset="0"/>
                      <a:cs typeface="Arial" panose="020B0604020202020204" pitchFamily="34" charset="0"/>
                    </a:defRPr>
                  </a:pPr>
                  <a:endParaRPr lang="ru-RU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7-625E-4E72-BE32-83BE30445CA9}"/>
                </c:ext>
                <c:ext xmlns:c15="http://schemas.microsoft.com/office/drawing/2012/chart" uri="{CE6537A1-D6FC-4f65-9D91-7224C49458BB}">
                  <c15:layout>
                    <c:manualLayout>
                      <c:w val="0.25349650349650349"/>
                      <c:h val="4.965293686848269E-2"/>
                    </c:manualLayout>
                  </c15:layout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Roboto Light" charset="0"/>
                    <a:cs typeface="Arial" panose="020B0604020202020204" pitchFamily="34" charset="0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eparator>
</c:separator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Ш12!$A$8:$A$11</c:f>
              <c:strCache>
                <c:ptCount val="4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  <c:pt idx="3">
                  <c:v>Категория 4</c:v>
                </c:pt>
              </c:strCache>
            </c:strRef>
          </c:cat>
          <c:val>
            <c:numRef>
              <c:f>Ш12!$E$8:$E$11</c:f>
              <c:numCache>
                <c:formatCode>0%</c:formatCode>
                <c:ptCount val="4"/>
                <c:pt idx="0">
                  <c:v>0.25</c:v>
                </c:pt>
                <c:pt idx="1">
                  <c:v>0.4</c:v>
                </c:pt>
                <c:pt idx="2">
                  <c:v>0.15</c:v>
                </c:pt>
                <c:pt idx="3">
                  <c:v>0.2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8-625E-4E72-BE32-83BE30445C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2"/>
</c:chartSpace>
</file>

<file path=xl/charts/chart8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Ш12!$A$4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3.0917502897518278E-2"/>
          <c:y val="6.307557655447580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cap="small" spc="0" baseline="0">
              <a:solidFill>
                <a:schemeClr val="bg2">
                  <a:lumMod val="50000"/>
                </a:schemeClr>
              </a:solidFill>
              <a:latin typeface="+mn-lt"/>
              <a:ea typeface="Roboto" panose="02000000000000000000" pitchFamily="2" charset="0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9.8560098833452847E-2"/>
          <c:y val="0.21488087648516907"/>
          <c:w val="0.5205117281890711"/>
          <c:h val="0.64317252116991019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A-4660-4B3F-B564-4E4DB9D8CFDA}"/>
              </c:ext>
            </c:extLst>
          </c:dPt>
          <c:dPt>
            <c:idx val="1"/>
            <c:bubble3D val="0"/>
            <c:spPr>
              <a:solidFill>
                <a:srgbClr val="36CD88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C-4660-4B3F-B564-4E4DB9D8CFDA}"/>
              </c:ext>
            </c:extLst>
          </c:dPt>
          <c:dPt>
            <c:idx val="2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E-4660-4B3F-B564-4E4DB9D8CFDA}"/>
              </c:ext>
            </c:extLst>
          </c:dPt>
          <c:dPt>
            <c:idx val="3"/>
            <c:bubble3D val="0"/>
            <c:spPr>
              <a:solidFill>
                <a:schemeClr val="bg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0-4660-4B3F-B564-4E4DB9D8CFD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200">
                    <a:solidFill>
                      <a:schemeClr val="bg1"/>
                    </a:solidFill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Ш12!$A$8:$A$11</c:f>
              <c:strCache>
                <c:ptCount val="4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  <c:pt idx="3">
                  <c:v>Категория 4</c:v>
                </c:pt>
              </c:strCache>
            </c:strRef>
          </c:cat>
          <c:val>
            <c:numRef>
              <c:f>Ш12!$G$8:$G$11</c:f>
              <c:numCache>
                <c:formatCode>General</c:formatCode>
                <c:ptCount val="4"/>
                <c:pt idx="0">
                  <c:v>25</c:v>
                </c:pt>
                <c:pt idx="1">
                  <c:v>40</c:v>
                </c:pt>
                <c:pt idx="2">
                  <c:v>15</c:v>
                </c:pt>
                <c:pt idx="3">
                  <c:v>20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11-4660-4B3F-B564-4E4DB9D8CF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43"/>
      </c:doughnutChart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200" b="0" i="0" u="none" strike="noStrike" kern="1200" cap="none" baseline="0">
                <a:solidFill>
                  <a:srgbClr val="00B050"/>
                </a:solidFill>
                <a:latin typeface="+mn-lt"/>
                <a:ea typeface="Roboto" panose="02000000000000000000" pitchFamily="2" charset="0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200" b="0" i="0" u="none" strike="noStrike" kern="1200" cap="none" baseline="0">
                <a:solidFill>
                  <a:srgbClr val="36CD88"/>
                </a:solidFill>
                <a:latin typeface="+mn-lt"/>
                <a:ea typeface="Roboto" panose="02000000000000000000" pitchFamily="2" charset="0"/>
                <a:cs typeface="+mn-cs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1200" b="0" i="0" u="none" strike="noStrike" kern="1200" cap="none" baseline="0">
                <a:solidFill>
                  <a:schemeClr val="accent6">
                    <a:lumMod val="60000"/>
                    <a:lumOff val="40000"/>
                  </a:schemeClr>
                </a:solidFill>
                <a:latin typeface="+mn-lt"/>
                <a:ea typeface="Roboto" panose="02000000000000000000" pitchFamily="2" charset="0"/>
                <a:cs typeface="+mn-cs"/>
              </a:defRPr>
            </a:pPr>
            <a:endParaRPr lang="ru-RU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1200" b="0" i="0" u="none" strike="noStrike" kern="1200" cap="none" baseline="0">
                <a:solidFill>
                  <a:schemeClr val="bg1">
                    <a:lumMod val="75000"/>
                  </a:schemeClr>
                </a:solidFill>
                <a:latin typeface="+mn-lt"/>
                <a:ea typeface="Roboto" panose="02000000000000000000" pitchFamily="2" charset="0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0.58402145178200782"/>
          <c:y val="0.32599965608765785"/>
          <c:w val="0.35816926175481445"/>
          <c:h val="0.434995010931499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cap="none" baseline="0">
              <a:solidFill>
                <a:schemeClr val="tx1">
                  <a:lumMod val="75000"/>
                  <a:lumOff val="25000"/>
                </a:schemeClr>
              </a:solidFill>
              <a:latin typeface="+mn-lt"/>
              <a:ea typeface="Roboto" panose="02000000000000000000" pitchFamily="2" charset="0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>
          <a:latin typeface="+mn-lt"/>
          <a:ea typeface="Roboto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8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Ш12!$A$4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2.3714896309789797E-2"/>
          <c:y val="2.81463610776035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 rtl="0">
            <a:defRPr sz="1400" b="0" i="0" u="none" strike="noStrike" kern="1200" cap="small" spc="0" baseline="0">
              <a:solidFill>
                <a:schemeClr val="tx1"/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5.7166490085145752E-2"/>
          <c:y val="0.2764134847128783"/>
          <c:w val="0.3207894201379895"/>
          <c:h val="0.59241560322201103"/>
        </c:manualLayout>
      </c:layout>
      <c:pieChart>
        <c:varyColors val="1"/>
        <c:ser>
          <c:idx val="0"/>
          <c:order val="0"/>
          <c:tx>
            <c:strRef>
              <c:f>Ш12!$B$7</c:f>
              <c:strCache>
                <c:ptCount val="1"/>
                <c:pt idx="0">
                  <c:v>Первый срез</c:v>
                </c:pt>
              </c:strCache>
            </c:strRef>
          </c:tx>
          <c:spPr>
            <a:solidFill>
              <a:srgbClr val="B5C7E7"/>
            </a:solidFill>
            <a:ln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366EB8"/>
              </a:solidFill>
              <a:ln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BADB-408F-ABA4-A61DA7418030}"/>
              </c:ext>
            </c:extLst>
          </c:dPt>
          <c:dPt>
            <c:idx val="1"/>
            <c:bubble3D val="0"/>
            <c:spPr>
              <a:solidFill>
                <a:srgbClr val="6A8ED0"/>
              </a:solidFill>
              <a:ln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BADB-408F-ABA4-A61DA7418030}"/>
              </c:ext>
            </c:extLst>
          </c:dPt>
          <c:dPt>
            <c:idx val="2"/>
            <c:bubble3D val="0"/>
            <c:spPr>
              <a:solidFill>
                <a:srgbClr val="B5C7E7"/>
              </a:solidFill>
              <a:ln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BADB-408F-ABA4-A61DA7418030}"/>
              </c:ext>
            </c:extLst>
          </c:dPt>
          <c:dPt>
            <c:idx val="3"/>
            <c:bubble3D val="0"/>
            <c:spPr>
              <a:solidFill>
                <a:srgbClr val="E7E6E6">
                  <a:lumMod val="90000"/>
                </a:srgbClr>
              </a:solidFill>
              <a:ln>
                <a:solidFill>
                  <a:sysClr val="window" lastClr="FFFFFF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7-BADB-408F-ABA4-A61DA741803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0" i="0" u="none" strike="noStrike" kern="1200" baseline="0">
                    <a:solidFill>
                      <a:schemeClr val="bg1"/>
                    </a:solidFill>
                    <a:latin typeface="Arial" panose="020B0604020202020204" pitchFamily="34" charset="0"/>
                    <a:ea typeface="Roboto Light" charset="0"/>
                    <a:cs typeface="Arial" panose="020B0604020202020204" pitchFamily="34" charset="0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eparator>
</c:separator>
            <c:showLeaderLines val="0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Ш12!$A$8:$A$11</c:f>
              <c:strCache>
                <c:ptCount val="4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  <c:pt idx="3">
                  <c:v>Категория 4</c:v>
                </c:pt>
              </c:strCache>
            </c:strRef>
          </c:cat>
          <c:val>
            <c:numRef>
              <c:f>Ш12!$B$8:$B$11</c:f>
              <c:numCache>
                <c:formatCode>General</c:formatCode>
                <c:ptCount val="4"/>
                <c:pt idx="0">
                  <c:v>147</c:v>
                </c:pt>
                <c:pt idx="1">
                  <c:v>126</c:v>
                </c:pt>
                <c:pt idx="2">
                  <c:v>105</c:v>
                </c:pt>
                <c:pt idx="3">
                  <c:v>42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6-BADB-408F-ABA4-A61DA74180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366EB8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6A8ED0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rgbClr val="B5C7E7"/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1197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Arial" panose="020B0604020202020204" pitchFamily="34" charset="0"/>
                <a:ea typeface="Roboto Light" charset="0"/>
                <a:cs typeface="Arial" panose="020B0604020202020204" pitchFamily="34" charset="0"/>
              </a:defRPr>
            </a:pPr>
            <a:endParaRPr lang="ru-RU"/>
          </a:p>
        </c:txPr>
      </c:legendEntry>
      <c:layout>
        <c:manualLayout>
          <c:xMode val="edge"/>
          <c:yMode val="edge"/>
          <c:x val="0.38993889219478978"/>
          <c:y val="0.39211492241630708"/>
          <c:w val="0.22992000050596095"/>
          <c:h val="0.3764379688145543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97" b="0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Roboto Light" charset="0"/>
              <a:cs typeface="Arial" panose="020B0604020202020204" pitchFamily="34" charset="0"/>
            </a:defRPr>
          </a:pPr>
          <a:endParaRPr lang="ru-RU"/>
        </a:p>
      </c:txPr>
    </c:legend>
    <c:plotVisOnly val="1"/>
    <c:dispBlanksAs val="gap"/>
    <c:showDLblsOverMax val="0"/>
  </c:chart>
  <c:spPr>
    <a:noFill/>
    <a:ln w="9525" cap="flat" cmpd="sng" algn="ctr">
      <a:solidFill>
        <a:srgbClr val="E7E6E6">
          <a:lumMod val="90000"/>
        </a:srgbClr>
      </a:solidFill>
      <a:round/>
    </a:ln>
    <a:effectLst/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4"/>
</c:chartSpace>
</file>

<file path=xl/charts/chart8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.16014181373207456"/>
          <c:y val="0.22721872521042172"/>
          <c:w val="0.67712688763549711"/>
          <c:h val="0.67929945295517524"/>
        </c:manualLayout>
      </c:layout>
      <c:pieChart>
        <c:varyColors val="1"/>
        <c:ser>
          <c:idx val="0"/>
          <c:order val="0"/>
          <c:tx>
            <c:strRef>
              <c:f>Ш12!$C$7</c:f>
              <c:strCache>
                <c:ptCount val="1"/>
                <c:pt idx="0">
                  <c:v>Второй срез</c:v>
                </c:pt>
              </c:strCache>
            </c:strRef>
          </c:tx>
          <c:spPr>
            <a:solidFill>
              <a:srgbClr val="6A8ED0"/>
            </a:solidFill>
            <a:ln>
              <a:solidFill>
                <a:sysClr val="window" lastClr="FFFFFF"/>
              </a:solidFill>
            </a:ln>
          </c:spPr>
          <c:dPt>
            <c:idx val="0"/>
            <c:bubble3D val="0"/>
            <c:spPr>
              <a:solidFill>
                <a:srgbClr val="366EB8"/>
              </a:solidFill>
              <a:ln>
                <a:solidFill>
                  <a:sysClr val="window" lastClr="FFFFFF"/>
                </a:solidFill>
              </a:ln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3F03-438D-B7BA-D2ED81466D0E}"/>
              </c:ext>
            </c:extLst>
          </c:dPt>
          <c:dPt>
            <c:idx val="2"/>
            <c:bubble3D val="0"/>
            <c:spPr>
              <a:solidFill>
                <a:srgbClr val="B5C7E7"/>
              </a:solidFill>
              <a:ln>
                <a:solidFill>
                  <a:sysClr val="window" lastClr="FFFFFF"/>
                </a:solidFill>
              </a:ln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3F03-438D-B7BA-D2ED81466D0E}"/>
              </c:ext>
            </c:extLst>
          </c:dPt>
          <c:dPt>
            <c:idx val="3"/>
            <c:bubble3D val="0"/>
            <c:spPr>
              <a:solidFill>
                <a:srgbClr val="E7E6E6">
                  <a:lumMod val="90000"/>
                </a:srgbClr>
              </a:solidFill>
              <a:ln>
                <a:solidFill>
                  <a:sysClr val="window" lastClr="FFFFFF"/>
                </a:solidFill>
              </a:ln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6-3F03-438D-B7BA-D2ED81466D0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1100">
                    <a:solidFill>
                      <a:schemeClr val="bg1"/>
                    </a:solidFill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1"/>
            <c:showBubbleSize val="0"/>
            <c:separator>
</c:separator>
            <c:showLeaderLines val="0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Ш12!$A$8:$A$11</c:f>
              <c:strCache>
                <c:ptCount val="4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  <c:pt idx="3">
                  <c:v>Категория 4</c:v>
                </c:pt>
              </c:strCache>
            </c:strRef>
          </c:cat>
          <c:val>
            <c:numRef>
              <c:f>Ш12!$C$8:$C$11</c:f>
              <c:numCache>
                <c:formatCode>General</c:formatCode>
                <c:ptCount val="4"/>
                <c:pt idx="0">
                  <c:v>150</c:v>
                </c:pt>
                <c:pt idx="1">
                  <c:v>240</c:v>
                </c:pt>
                <c:pt idx="2">
                  <c:v>90</c:v>
                </c:pt>
                <c:pt idx="3">
                  <c:v>120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5-3F03-438D-B7BA-D2ED81466D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b="0" i="0">
          <a:solidFill>
            <a:schemeClr val="tx1"/>
          </a:solidFill>
          <a:latin typeface="Arial" panose="020B0604020202020204" pitchFamily="34" charset="0"/>
          <a:ea typeface="Roboto Light" charset="0"/>
          <a:cs typeface="Arial" panose="020B0604020202020204" pitchFamily="34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2"/>
</c:chartSpace>
</file>

<file path=xl/charts/chart8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Ш12!$A$4</c:f>
          <c:strCache>
            <c:ptCount val="1"/>
            <c:pt idx="0">
              <c:v>Название диаграммы</c:v>
            </c:pt>
          </c:strCache>
        </c:strRef>
      </c:tx>
      <c:layout>
        <c:manualLayout>
          <c:xMode val="edge"/>
          <c:yMode val="edge"/>
          <c:x val="3.0917416154357412E-2"/>
          <c:y val="1.72452244354740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cap="small" spc="0" baseline="0">
              <a:solidFill>
                <a:schemeClr val="bg2">
                  <a:lumMod val="50000"/>
                </a:schemeClr>
              </a:solidFill>
              <a:latin typeface="+mn-lt"/>
              <a:ea typeface="Roboto" panose="02000000000000000000" pitchFamily="2" charset="0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1969729106199296"/>
          <c:y val="0.14845823208442815"/>
          <c:w val="0.46964854506214182"/>
          <c:h val="0.73345719041806412"/>
        </c:manualLayout>
      </c:layout>
      <c:doughnutChart>
        <c:varyColors val="1"/>
        <c:ser>
          <c:idx val="0"/>
          <c:order val="0"/>
          <c:spPr>
            <a:solidFill>
              <a:srgbClr val="4472C4"/>
            </a:solidFill>
          </c:spPr>
          <c:dPt>
            <c:idx val="0"/>
            <c:bubble3D val="0"/>
            <c:spPr>
              <a:solidFill>
                <a:srgbClr val="4472C4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A-5320-4796-B11B-98A6EF595581}"/>
              </c:ext>
            </c:extLst>
          </c:dPt>
          <c:dPt>
            <c:idx val="1"/>
            <c:bubble3D val="0"/>
            <c:spPr>
              <a:solidFill>
                <a:srgbClr val="6A8ED0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C-5320-4796-B11B-98A6EF595581}"/>
              </c:ext>
            </c:extLst>
          </c:dPt>
          <c:dPt>
            <c:idx val="2"/>
            <c:bubble3D val="0"/>
            <c:spPr>
              <a:solidFill>
                <a:srgbClr val="B5C7E7"/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E-5320-4796-B11B-98A6EF595581}"/>
              </c:ext>
            </c:extLst>
          </c:dPt>
          <c:dPt>
            <c:idx val="3"/>
            <c:bubble3D val="0"/>
            <c:spPr>
              <a:solidFill>
                <a:schemeClr val="bg2">
                  <a:lumMod val="9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0-5320-4796-B11B-98A6EF595581}"/>
              </c:ext>
            </c:extLst>
          </c:dPt>
          <c:dLbls>
            <c:dLbl>
              <c:idx val="0"/>
              <c:layout>
                <c:manualLayout>
                  <c:x val="-4.7257572374786042E-3"/>
                  <c:y val="-7.3802860935942311E-3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A-5320-4796-B11B-98A6EF595581}"/>
                </c:ext>
                <c:ext xmlns:c15="http://schemas.microsoft.com/office/drawing/2012/chart" uri="{CE6537A1-D6FC-4f65-9D91-7224C49458BB}"/>
              </c:extLst>
            </c:dLbl>
            <c:dLbl>
              <c:idx val="1"/>
              <c:layout>
                <c:manualLayout>
                  <c:x val="-2.5991664806132322E-2"/>
                  <c:y val="-2.2140858280782695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C-5320-4796-B11B-98A6EF595581}"/>
                </c:ext>
                <c:ext xmlns:c15="http://schemas.microsoft.com/office/drawing/2012/chart" uri="{CE6537A1-D6FC-4f65-9D91-7224C49458BB}"/>
              </c:extLst>
            </c:dLbl>
            <c:dLbl>
              <c:idx val="2"/>
              <c:layout>
                <c:manualLayout>
                  <c:x val="-2.3507071301164376E-2"/>
                  <c:y val="-3.9042815704745444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E-5320-4796-B11B-98A6EF595581}"/>
                </c:ext>
                <c:ext xmlns:c15="http://schemas.microsoft.com/office/drawing/2012/chart" uri="{CE6537A1-D6FC-4f65-9D91-7224C49458BB}"/>
              </c:extLst>
            </c:dLbl>
            <c:dLbl>
              <c:idx val="3"/>
              <c:layout>
                <c:manualLayout>
                  <c:x val="-1.2556979827617442E-3"/>
                  <c:y val="-8.5103818502926289E-3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 xmlns:c16r2="http://schemas.microsoft.com/office/drawing/2015/06/chart">
                <c:ext xmlns:c16="http://schemas.microsoft.com/office/drawing/2014/chart" uri="{C3380CC4-5D6E-409C-BE32-E72D297353CC}">
                  <c16:uniqueId val="{00000010-5320-4796-B11B-98A6EF595581}"/>
                </c:ext>
                <c:ext xmlns:c15="http://schemas.microsoft.com/office/drawing/2012/chart" uri="{CE6537A1-D6FC-4f65-9D91-7224C49458BB}"/>
              </c:extLst>
            </c:dLbl>
            <c:numFmt formatCode="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cap="all" baseline="0">
                    <a:solidFill>
                      <a:schemeClr val="tx1"/>
                    </a:solidFill>
                    <a:latin typeface="+mn-lt"/>
                    <a:ea typeface="Roboto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eparator>
</c:separator>
            <c:showLeaderLines val="0"/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Ш12!$A$8:$A$11</c:f>
              <c:strCache>
                <c:ptCount val="4"/>
                <c:pt idx="0">
                  <c:v>Категория 1</c:v>
                </c:pt>
                <c:pt idx="1">
                  <c:v>Категория 2</c:v>
                </c:pt>
                <c:pt idx="2">
                  <c:v>Категория 3</c:v>
                </c:pt>
                <c:pt idx="3">
                  <c:v>Категория 4</c:v>
                </c:pt>
              </c:strCache>
            </c:strRef>
          </c:cat>
          <c:val>
            <c:numRef>
              <c:f>Ш12!$G$8:$G$11</c:f>
              <c:numCache>
                <c:formatCode>General</c:formatCode>
                <c:ptCount val="4"/>
                <c:pt idx="0">
                  <c:v>25</c:v>
                </c:pt>
                <c:pt idx="1">
                  <c:v>40</c:v>
                </c:pt>
                <c:pt idx="2">
                  <c:v>15</c:v>
                </c:pt>
                <c:pt idx="3">
                  <c:v>20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11-5320-4796-B11B-98A6EF5955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40"/>
      </c:doughnutChart>
    </c:plotArea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>
          <a:latin typeface="+mn-lt"/>
          <a:ea typeface="Roboto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Ш2!$A$4</c:f>
          <c:strCache>
            <c:ptCount val="1"/>
            <c:pt idx="0">
              <c:v>Заголовок диаграммы (ед. измерения)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6.2155071976479598E-2"/>
          <c:y val="0.21223097112860892"/>
          <c:w val="0.89844422376696476"/>
          <c:h val="0.6157818203759012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Ш2!$A$7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ln w="25400"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b="1">
                    <a:solidFill>
                      <a:schemeClr val="accent1"/>
                    </a:solidFill>
                    <a:latin typeface="+mn-lt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Ш2!$L$6:$T$6</c:f>
              <c:numCache>
                <c:formatCode>0</c:formatCode>
                <c:ptCount val="9"/>
                <c:pt idx="0">
                  <c:v>2014</c:v>
                </c:pt>
                <c:pt idx="1">
                  <c:v>2015</c:v>
                </c:pt>
                <c:pt idx="2">
                  <c:v>2016</c:v>
                </c:pt>
                <c:pt idx="3">
                  <c:v>2017</c:v>
                </c:pt>
                <c:pt idx="4">
                  <c:v>2018</c:v>
                </c:pt>
                <c:pt idx="5">
                  <c:v>2019</c:v>
                </c:pt>
                <c:pt idx="6">
                  <c:v>2020</c:v>
                </c:pt>
                <c:pt idx="7">
                  <c:v>2021</c:v>
                </c:pt>
                <c:pt idx="8">
                  <c:v>2022</c:v>
                </c:pt>
              </c:numCache>
            </c:numRef>
          </c:cat>
          <c:val>
            <c:numRef>
              <c:f>Ш2!$L$7:$T$7</c:f>
              <c:numCache>
                <c:formatCode>0</c:formatCode>
                <c:ptCount val="9"/>
                <c:pt idx="0">
                  <c:v>145</c:v>
                </c:pt>
                <c:pt idx="1">
                  <c:v>124</c:v>
                </c:pt>
                <c:pt idx="2">
                  <c:v>88</c:v>
                </c:pt>
                <c:pt idx="3">
                  <c:v>119</c:v>
                </c:pt>
                <c:pt idx="4">
                  <c:v>123</c:v>
                </c:pt>
                <c:pt idx="5">
                  <c:v>145</c:v>
                </c:pt>
                <c:pt idx="6">
                  <c:v>82</c:v>
                </c:pt>
                <c:pt idx="7">
                  <c:v>126</c:v>
                </c:pt>
                <c:pt idx="8">
                  <c:v>163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9484-4295-9319-7AFAAB8DA2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axId val="528345680"/>
        <c:axId val="528347856"/>
      </c:barChart>
      <c:catAx>
        <c:axId val="528345680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528347856"/>
        <c:crosses val="autoZero"/>
        <c:auto val="1"/>
        <c:lblAlgn val="ctr"/>
        <c:lblOffset val="100"/>
        <c:noMultiLvlLbl val="0"/>
      </c:catAx>
      <c:valAx>
        <c:axId val="528347856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528345680"/>
        <c:crosses val="autoZero"/>
        <c:crossBetween val="between"/>
      </c:valAx>
    </c:plotArea>
    <c:plotVisOnly val="1"/>
    <c:dispBlanksAs val="gap"/>
    <c:showDLblsOverMax val="0"/>
  </c:chart>
  <c:spPr>
    <a:noFill/>
    <a:ln>
      <a:solidFill>
        <a:sysClr val="window" lastClr="FFFFFF">
          <a:lumMod val="75000"/>
        </a:sys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9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Ш13!$B$4</c:f>
          <c:strCache>
            <c:ptCount val="1"/>
            <c:pt idx="0">
              <c:v>Название диаграммы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cap="small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4.4911065160586794E-2"/>
          <c:y val="0.15397798175482158"/>
          <c:w val="0.91017786967882641"/>
          <c:h val="0.8036780732626024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Ш13!$D$8:$D$10</c:f>
              <c:strCache>
                <c:ptCount val="3"/>
                <c:pt idx="0">
                  <c:v>10</c:v>
                </c:pt>
                <c:pt idx="1">
                  <c:v>10</c:v>
                </c:pt>
                <c:pt idx="2">
                  <c:v>10</c:v>
                </c:pt>
              </c:strCache>
            </c:strRef>
          </c:tx>
          <c:spPr>
            <a:solidFill>
              <a:srgbClr val="00B050">
                <a:alpha val="68000"/>
              </a:srgbClr>
            </a:solidFill>
            <a:ln>
              <a:noFill/>
            </a:ln>
            <a:effectLst/>
          </c:spPr>
          <c:invertIfNegative val="0"/>
          <c:val>
            <c:numRef>
              <c:f>Ш13!$D$8:$D$17</c:f>
              <c:numCache>
                <c:formatCode>General</c:formatCode>
                <c:ptCount val="10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4.9999999999999991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092D-4F6F-B9B2-CD5BB89B3D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622754768"/>
        <c:axId val="622774896"/>
      </c:barChart>
      <c:catAx>
        <c:axId val="62275476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rgbClr val="00B050"/>
              </a:solidFill>
              <a:round/>
            </a:ln>
            <a:effectLst/>
          </c:spPr>
        </c:majorGridlines>
        <c:majorTickMark val="out"/>
        <c:minorTickMark val="none"/>
        <c:tickLblPos val="nextTo"/>
        <c:crossAx val="622774896"/>
        <c:crosses val="autoZero"/>
        <c:auto val="1"/>
        <c:lblAlgn val="ctr"/>
        <c:lblOffset val="100"/>
        <c:noMultiLvlLbl val="0"/>
      </c:catAx>
      <c:valAx>
        <c:axId val="622774896"/>
        <c:scaling>
          <c:orientation val="minMax"/>
          <c:max val="10"/>
          <c:min val="0"/>
        </c:scaling>
        <c:delete val="1"/>
        <c:axPos val="b"/>
        <c:majorGridlines>
          <c:spPr>
            <a:ln w="9525" cap="flat" cmpd="sng" algn="ctr">
              <a:solidFill>
                <a:srgbClr val="00B050"/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crossAx val="622754768"/>
        <c:crosses val="autoZero"/>
        <c:crossBetween val="between"/>
        <c:majorUnit val="1"/>
      </c:valAx>
      <c:spPr>
        <a:noFill/>
        <a:ln>
          <a:noFill/>
        </a:ln>
        <a:effectLst/>
      </c:spPr>
    </c:plotArea>
    <c:plotVisOnly val="0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3"/>
</c:chartSpace>
</file>

<file path=xl/charts/chart9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Ш14!$A$7</c:f>
          <c:strCache>
            <c:ptCount val="1"/>
            <c:pt idx="0">
              <c:v>Продажи товаров (тыс. руб.)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3.261257752913576E-2"/>
          <c:y val="0.10718363856203368"/>
          <c:w val="0.79595281289476938"/>
          <c:h val="0.70902297325193897"/>
        </c:manualLayout>
      </c:layout>
      <c:barChart>
        <c:barDir val="col"/>
        <c:grouping val="stacked"/>
        <c:varyColors val="0"/>
        <c:ser>
          <c:idx val="1"/>
          <c:order val="0"/>
          <c:tx>
            <c:strRef>
              <c:f>Ш14!$A$8</c:f>
              <c:strCache>
                <c:ptCount val="1"/>
                <c:pt idx="0">
                  <c:v>Товар 1</c:v>
                </c:pt>
              </c:strCache>
            </c:strRef>
          </c:tx>
          <c:spPr>
            <a:solidFill>
              <a:srgbClr val="386092"/>
            </a:solidFill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Ш14!$B$8:$L$8</c:f>
              <c:numCache>
                <c:formatCode>0</c:formatCode>
                <c:ptCount val="11"/>
                <c:pt idx="0">
                  <c:v>74.600000000000009</c:v>
                </c:pt>
                <c:pt idx="1">
                  <c:v>76.400000000000006</c:v>
                </c:pt>
                <c:pt idx="2">
                  <c:v>83.16</c:v>
                </c:pt>
                <c:pt idx="3">
                  <c:v>98.210000000000008</c:v>
                </c:pt>
                <c:pt idx="4">
                  <c:v>119.25</c:v>
                </c:pt>
                <c:pt idx="5">
                  <c:v>144.20000000000002</c:v>
                </c:pt>
                <c:pt idx="6">
                  <c:v>176.60999999999999</c:v>
                </c:pt>
                <c:pt idx="7">
                  <c:v>223.82</c:v>
                </c:pt>
                <c:pt idx="8">
                  <c:v>253.44</c:v>
                </c:pt>
                <c:pt idx="9">
                  <c:v>231.66000000000003</c:v>
                </c:pt>
                <c:pt idx="10">
                  <c:v>243.78000000000003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908-434B-923C-E96DFAFDC828}"/>
            </c:ext>
          </c:extLst>
        </c:ser>
        <c:ser>
          <c:idx val="0"/>
          <c:order val="1"/>
          <c:tx>
            <c:strRef>
              <c:f>Ш14!$A$9</c:f>
              <c:strCache>
                <c:ptCount val="1"/>
                <c:pt idx="0">
                  <c:v>Товар 2</c:v>
                </c:pt>
              </c:strCache>
            </c:strRef>
          </c:tx>
          <c:spPr>
            <a:solidFill>
              <a:srgbClr val="4CACC6"/>
            </a:solidFill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Ш14!$B$9:$L$9</c:f>
              <c:numCache>
                <c:formatCode>0</c:formatCode>
                <c:ptCount val="11"/>
                <c:pt idx="0">
                  <c:v>108.16999999999999</c:v>
                </c:pt>
                <c:pt idx="1">
                  <c:v>114.6</c:v>
                </c:pt>
                <c:pt idx="2">
                  <c:v>118.8</c:v>
                </c:pt>
                <c:pt idx="3">
                  <c:v>132.37</c:v>
                </c:pt>
                <c:pt idx="4">
                  <c:v>147.87</c:v>
                </c:pt>
                <c:pt idx="5">
                  <c:v>164.8</c:v>
                </c:pt>
                <c:pt idx="6">
                  <c:v>194.88</c:v>
                </c:pt>
                <c:pt idx="7">
                  <c:v>231.04</c:v>
                </c:pt>
                <c:pt idx="8">
                  <c:v>245.76</c:v>
                </c:pt>
                <c:pt idx="9">
                  <c:v>217.62</c:v>
                </c:pt>
                <c:pt idx="10">
                  <c:v>229.44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3908-434B-923C-E96DFAFDC828}"/>
            </c:ext>
          </c:extLst>
        </c:ser>
        <c:ser>
          <c:idx val="2"/>
          <c:order val="2"/>
          <c:tx>
            <c:strRef>
              <c:f>Ш14!$A$10</c:f>
              <c:strCache>
                <c:ptCount val="1"/>
                <c:pt idx="0">
                  <c:v>Товар 3</c:v>
                </c:pt>
              </c:strCache>
            </c:strRef>
          </c:tx>
          <c:spPr>
            <a:solidFill>
              <a:srgbClr val="897681"/>
            </a:solidFill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1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Ш14!$B$10:$L$10</c:f>
              <c:numCache>
                <c:formatCode>0</c:formatCode>
                <c:ptCount val="11"/>
                <c:pt idx="0">
                  <c:v>126.82000000000001</c:v>
                </c:pt>
                <c:pt idx="1">
                  <c:v>126.06</c:v>
                </c:pt>
                <c:pt idx="2">
                  <c:v>126.72</c:v>
                </c:pt>
                <c:pt idx="3">
                  <c:v>132.37</c:v>
                </c:pt>
                <c:pt idx="4">
                  <c:v>138.32999999999998</c:v>
                </c:pt>
                <c:pt idx="5">
                  <c:v>139.05000000000001</c:v>
                </c:pt>
                <c:pt idx="6">
                  <c:v>152.25</c:v>
                </c:pt>
                <c:pt idx="7">
                  <c:v>173.28</c:v>
                </c:pt>
                <c:pt idx="8">
                  <c:v>176.64000000000001</c:v>
                </c:pt>
                <c:pt idx="9">
                  <c:v>161.46</c:v>
                </c:pt>
                <c:pt idx="10">
                  <c:v>164.91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3908-434B-923C-E96DFAFDC828}"/>
            </c:ext>
          </c:extLst>
        </c:ser>
        <c:ser>
          <c:idx val="3"/>
          <c:order val="3"/>
          <c:tx>
            <c:strRef>
              <c:f>Ш14!$A$11</c:f>
              <c:strCache>
                <c:ptCount val="1"/>
                <c:pt idx="0">
                  <c:v>Товар 4</c:v>
                </c:pt>
              </c:strCache>
            </c:strRef>
          </c:tx>
          <c:spPr>
            <a:solidFill>
              <a:srgbClr val="FE7C80"/>
            </a:solidFill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1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Ш14!$B$11:$L$11</c:f>
              <c:numCache>
                <c:formatCode>0</c:formatCode>
                <c:ptCount val="11"/>
                <c:pt idx="0">
                  <c:v>63.410000000000004</c:v>
                </c:pt>
                <c:pt idx="1">
                  <c:v>64.94</c:v>
                </c:pt>
                <c:pt idx="2">
                  <c:v>67.320000000000007</c:v>
                </c:pt>
                <c:pt idx="3">
                  <c:v>64.05</c:v>
                </c:pt>
                <c:pt idx="4">
                  <c:v>71.55</c:v>
                </c:pt>
                <c:pt idx="5">
                  <c:v>66.95</c:v>
                </c:pt>
                <c:pt idx="6">
                  <c:v>85.26</c:v>
                </c:pt>
                <c:pt idx="7">
                  <c:v>93.86</c:v>
                </c:pt>
                <c:pt idx="8">
                  <c:v>92.16</c:v>
                </c:pt>
                <c:pt idx="9">
                  <c:v>91.26</c:v>
                </c:pt>
                <c:pt idx="10">
                  <c:v>86.039999999999992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3908-434B-923C-E96DFAFDC8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22755312"/>
        <c:axId val="622766192"/>
      </c:barChart>
      <c:catAx>
        <c:axId val="622755312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 cap="none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66192"/>
        <c:crosses val="autoZero"/>
        <c:auto val="1"/>
        <c:lblAlgn val="ctr"/>
        <c:lblOffset val="100"/>
        <c:noMultiLvlLbl val="0"/>
      </c:catAx>
      <c:valAx>
        <c:axId val="622766192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622755312"/>
        <c:crosses val="autoZero"/>
        <c:crossBetween val="between"/>
      </c:valAx>
    </c:plotArea>
    <c:legend>
      <c:legendPos val="r"/>
      <c:legendEntry>
        <c:idx val="0"/>
        <c:txPr>
          <a:bodyPr/>
          <a:lstStyle/>
          <a:p>
            <a:pPr>
              <a:defRPr cap="small" baseline="0">
                <a:solidFill>
                  <a:srgbClr val="FE7C80"/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cap="small" baseline="0">
                <a:solidFill>
                  <a:srgbClr val="897681"/>
                </a:solidFill>
                <a:latin typeface="+mn-lt"/>
              </a:defRPr>
            </a:pPr>
            <a:endParaRPr lang="ru-RU"/>
          </a:p>
        </c:txPr>
      </c:legendEntry>
      <c:legendEntry>
        <c:idx val="2"/>
        <c:txPr>
          <a:bodyPr/>
          <a:lstStyle/>
          <a:p>
            <a:pPr>
              <a:defRPr cap="small" baseline="0">
                <a:solidFill>
                  <a:srgbClr val="4CACC6"/>
                </a:solidFill>
                <a:latin typeface="+mn-lt"/>
              </a:defRPr>
            </a:pPr>
            <a:endParaRPr lang="ru-RU"/>
          </a:p>
        </c:txPr>
      </c:legendEntry>
      <c:legendEntry>
        <c:idx val="3"/>
        <c:txPr>
          <a:bodyPr/>
          <a:lstStyle/>
          <a:p>
            <a:pPr>
              <a:defRPr cap="small" baseline="0">
                <a:solidFill>
                  <a:srgbClr val="386092"/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83750494698416"/>
          <c:y val="0.18086142322097379"/>
          <c:w val="0.12831732885017841"/>
          <c:h val="0.66861423220973792"/>
        </c:manualLayout>
      </c:layout>
      <c:overlay val="0"/>
      <c:txPr>
        <a:bodyPr/>
        <a:lstStyle/>
        <a:p>
          <a:pPr>
            <a:defRPr cap="small" baseline="0"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9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Ш14!$A$14</c:f>
          <c:strCache>
            <c:ptCount val="1"/>
            <c:pt idx="0">
              <c:v>Доля продаж товаров в общей выручке (%)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3.261257752913576E-2"/>
          <c:y val="0.17834468725117222"/>
          <c:w val="0.79595281289476938"/>
          <c:h val="0.63786192456280044"/>
        </c:manualLayout>
      </c:layout>
      <c:barChart>
        <c:barDir val="col"/>
        <c:grouping val="percentStacked"/>
        <c:varyColors val="0"/>
        <c:ser>
          <c:idx val="1"/>
          <c:order val="0"/>
          <c:tx>
            <c:strRef>
              <c:f>Ш14!$A$15</c:f>
              <c:strCache>
                <c:ptCount val="1"/>
                <c:pt idx="0">
                  <c:v>Товар 1</c:v>
                </c:pt>
              </c:strCache>
            </c:strRef>
          </c:tx>
          <c:spPr>
            <a:solidFill>
              <a:srgbClr val="36CD88"/>
            </a:solidFill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1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Ш14!$B$15:$L$15</c:f>
              <c:numCache>
                <c:formatCode>0%</c:formatCode>
                <c:ptCount val="11"/>
                <c:pt idx="0">
                  <c:v>0.2</c:v>
                </c:pt>
                <c:pt idx="1">
                  <c:v>0.2</c:v>
                </c:pt>
                <c:pt idx="2">
                  <c:v>0.21000000000000002</c:v>
                </c:pt>
                <c:pt idx="3">
                  <c:v>0.22999999999999998</c:v>
                </c:pt>
                <c:pt idx="4">
                  <c:v>0.25</c:v>
                </c:pt>
                <c:pt idx="5">
                  <c:v>0.28000000000000003</c:v>
                </c:pt>
                <c:pt idx="6">
                  <c:v>0.28999999999999998</c:v>
                </c:pt>
                <c:pt idx="7">
                  <c:v>0.31</c:v>
                </c:pt>
                <c:pt idx="8">
                  <c:v>0.33</c:v>
                </c:pt>
                <c:pt idx="9">
                  <c:v>0.33</c:v>
                </c:pt>
                <c:pt idx="10">
                  <c:v>0.33663366336633671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7E7E-4C37-AB6A-A819E2B6A499}"/>
            </c:ext>
          </c:extLst>
        </c:ser>
        <c:ser>
          <c:idx val="0"/>
          <c:order val="1"/>
          <c:tx>
            <c:strRef>
              <c:f>Ш14!$A$16</c:f>
              <c:strCache>
                <c:ptCount val="1"/>
                <c:pt idx="0">
                  <c:v>Товар 2</c:v>
                </c:pt>
              </c:strCache>
            </c:strRef>
          </c:tx>
          <c:spPr>
            <a:solidFill>
              <a:srgbClr val="649D0E"/>
            </a:solidFill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1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Ш14!$B$16:$L$16</c:f>
              <c:numCache>
                <c:formatCode>0%</c:formatCode>
                <c:ptCount val="11"/>
                <c:pt idx="0">
                  <c:v>0.28999999999999998</c:v>
                </c:pt>
                <c:pt idx="1">
                  <c:v>0.3</c:v>
                </c:pt>
                <c:pt idx="2">
                  <c:v>0.30000000000000004</c:v>
                </c:pt>
                <c:pt idx="3">
                  <c:v>0.30999999999999994</c:v>
                </c:pt>
                <c:pt idx="4">
                  <c:v>0.31</c:v>
                </c:pt>
                <c:pt idx="5">
                  <c:v>0.32</c:v>
                </c:pt>
                <c:pt idx="6">
                  <c:v>0.32</c:v>
                </c:pt>
                <c:pt idx="7">
                  <c:v>0.32</c:v>
                </c:pt>
                <c:pt idx="8">
                  <c:v>0.32</c:v>
                </c:pt>
                <c:pt idx="9">
                  <c:v>0.31</c:v>
                </c:pt>
                <c:pt idx="10">
                  <c:v>0.31683168316831684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7E7E-4C37-AB6A-A819E2B6A499}"/>
            </c:ext>
          </c:extLst>
        </c:ser>
        <c:ser>
          <c:idx val="2"/>
          <c:order val="2"/>
          <c:tx>
            <c:strRef>
              <c:f>Ш14!$A$17</c:f>
              <c:strCache>
                <c:ptCount val="1"/>
                <c:pt idx="0">
                  <c:v>Товар 3</c:v>
                </c:pt>
              </c:strCache>
            </c:strRef>
          </c:tx>
          <c:spPr>
            <a:solidFill>
              <a:srgbClr val="BFBFBF"/>
            </a:solidFill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1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Ш14!$B$17:$L$17</c:f>
              <c:numCache>
                <c:formatCode>0%</c:formatCode>
                <c:ptCount val="11"/>
                <c:pt idx="0">
                  <c:v>0.34</c:v>
                </c:pt>
                <c:pt idx="1">
                  <c:v>0.33</c:v>
                </c:pt>
                <c:pt idx="2">
                  <c:v>0.32000000000000006</c:v>
                </c:pt>
                <c:pt idx="3">
                  <c:v>0.30999999999999994</c:v>
                </c:pt>
                <c:pt idx="4">
                  <c:v>0.28999999999999998</c:v>
                </c:pt>
                <c:pt idx="5">
                  <c:v>0.27</c:v>
                </c:pt>
                <c:pt idx="6">
                  <c:v>0.25</c:v>
                </c:pt>
                <c:pt idx="7">
                  <c:v>0.24</c:v>
                </c:pt>
                <c:pt idx="8">
                  <c:v>0.23</c:v>
                </c:pt>
                <c:pt idx="9">
                  <c:v>0.23</c:v>
                </c:pt>
                <c:pt idx="10">
                  <c:v>0.22772277227722773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5-7E7E-4C37-AB6A-A819E2B6A499}"/>
            </c:ext>
          </c:extLst>
        </c:ser>
        <c:ser>
          <c:idx val="3"/>
          <c:order val="3"/>
          <c:tx>
            <c:strRef>
              <c:f>Ш14!$A$18</c:f>
              <c:strCache>
                <c:ptCount val="1"/>
                <c:pt idx="0">
                  <c:v>Товар 4</c:v>
                </c:pt>
              </c:strCache>
            </c:strRef>
          </c:tx>
          <c:spPr>
            <a:solidFill>
              <a:srgbClr val="B5C7E7"/>
            </a:solidFill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Ш14!$B$18:$L$18</c:f>
              <c:numCache>
                <c:formatCode>0%</c:formatCode>
                <c:ptCount val="11"/>
                <c:pt idx="0">
                  <c:v>0.17</c:v>
                </c:pt>
                <c:pt idx="1">
                  <c:v>0.16999999999999998</c:v>
                </c:pt>
                <c:pt idx="2">
                  <c:v>0.17000000000000004</c:v>
                </c:pt>
                <c:pt idx="3">
                  <c:v>0.14999999999999997</c:v>
                </c:pt>
                <c:pt idx="4">
                  <c:v>0.15</c:v>
                </c:pt>
                <c:pt idx="5">
                  <c:v>0.13</c:v>
                </c:pt>
                <c:pt idx="6">
                  <c:v>0.14000000000000001</c:v>
                </c:pt>
                <c:pt idx="7">
                  <c:v>0.13</c:v>
                </c:pt>
                <c:pt idx="8">
                  <c:v>0.12</c:v>
                </c:pt>
                <c:pt idx="9">
                  <c:v>0.13</c:v>
                </c:pt>
                <c:pt idx="10">
                  <c:v>0.11881188118811881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7-7E7E-4C37-AB6A-A819E2B6A4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22773264"/>
        <c:axId val="622756944"/>
      </c:barChart>
      <c:catAx>
        <c:axId val="622773264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 cap="none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56944"/>
        <c:crosses val="autoZero"/>
        <c:auto val="1"/>
        <c:lblAlgn val="ctr"/>
        <c:lblOffset val="100"/>
        <c:noMultiLvlLbl val="0"/>
      </c:catAx>
      <c:valAx>
        <c:axId val="622756944"/>
        <c:scaling>
          <c:orientation val="minMax"/>
        </c:scaling>
        <c:delete val="1"/>
        <c:axPos val="l"/>
        <c:numFmt formatCode="0%" sourceLinked="0"/>
        <c:majorTickMark val="out"/>
        <c:minorTickMark val="none"/>
        <c:tickLblPos val="nextTo"/>
        <c:crossAx val="622773264"/>
        <c:crosses val="autoZero"/>
        <c:crossBetween val="between"/>
      </c:valAx>
    </c:plotArea>
    <c:legend>
      <c:legendPos val="r"/>
      <c:legendEntry>
        <c:idx val="0"/>
        <c:txPr>
          <a:bodyPr/>
          <a:lstStyle/>
          <a:p>
            <a:pPr>
              <a:defRPr cap="all" baseline="0">
                <a:solidFill>
                  <a:srgbClr val="B5C7E7"/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cap="all" baseline="0">
                <a:solidFill>
                  <a:srgbClr val="897681"/>
                </a:solidFill>
                <a:latin typeface="+mn-lt"/>
              </a:defRPr>
            </a:pPr>
            <a:endParaRPr lang="ru-RU"/>
          </a:p>
        </c:txPr>
      </c:legendEntry>
      <c:legendEntry>
        <c:idx val="2"/>
        <c:txPr>
          <a:bodyPr/>
          <a:lstStyle/>
          <a:p>
            <a:pPr>
              <a:defRPr cap="all" baseline="0">
                <a:solidFill>
                  <a:srgbClr val="649D0E"/>
                </a:solidFill>
                <a:latin typeface="+mn-lt"/>
              </a:defRPr>
            </a:pPr>
            <a:endParaRPr lang="ru-RU"/>
          </a:p>
        </c:txPr>
      </c:legendEntry>
      <c:legendEntry>
        <c:idx val="3"/>
        <c:txPr>
          <a:bodyPr/>
          <a:lstStyle/>
          <a:p>
            <a:pPr>
              <a:defRPr cap="all" baseline="0">
                <a:solidFill>
                  <a:srgbClr val="36CD88"/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82495801225054333"/>
          <c:y val="0.15089887640449437"/>
          <c:w val="0.16470476849107554"/>
          <c:h val="0.66416349641688044"/>
        </c:manualLayout>
      </c:layout>
      <c:overlay val="0"/>
      <c:txPr>
        <a:bodyPr/>
        <a:lstStyle/>
        <a:p>
          <a:pPr>
            <a:defRPr cap="all" baseline="0"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9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Ш14!$A$7</c:f>
          <c:strCache>
            <c:ptCount val="1"/>
            <c:pt idx="0">
              <c:v>Продажи товаров (тыс. руб.)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3.261257752913576E-2"/>
          <c:y val="0.10718363856203368"/>
          <c:w val="0.79595281289476938"/>
          <c:h val="0.70902297325193897"/>
        </c:manualLayout>
      </c:layout>
      <c:barChart>
        <c:barDir val="col"/>
        <c:grouping val="stacked"/>
        <c:varyColors val="0"/>
        <c:ser>
          <c:idx val="1"/>
          <c:order val="1"/>
          <c:tx>
            <c:strRef>
              <c:f>Ш14!$A$8</c:f>
              <c:strCache>
                <c:ptCount val="1"/>
                <c:pt idx="0">
                  <c:v>Товар 1</c:v>
                </c:pt>
              </c:strCache>
            </c:strRef>
          </c:tx>
          <c:spPr>
            <a:solidFill>
              <a:srgbClr val="70AD47">
                <a:lumMod val="50000"/>
              </a:srgbClr>
            </a:solidFill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Ш14!$B$8:$L$8</c:f>
              <c:numCache>
                <c:formatCode>0</c:formatCode>
                <c:ptCount val="11"/>
                <c:pt idx="0">
                  <c:v>74.600000000000009</c:v>
                </c:pt>
                <c:pt idx="1">
                  <c:v>76.400000000000006</c:v>
                </c:pt>
                <c:pt idx="2">
                  <c:v>83.16</c:v>
                </c:pt>
                <c:pt idx="3">
                  <c:v>98.210000000000008</c:v>
                </c:pt>
                <c:pt idx="4">
                  <c:v>119.25</c:v>
                </c:pt>
                <c:pt idx="5">
                  <c:v>144.20000000000002</c:v>
                </c:pt>
                <c:pt idx="6">
                  <c:v>176.60999999999999</c:v>
                </c:pt>
                <c:pt idx="7">
                  <c:v>223.82</c:v>
                </c:pt>
                <c:pt idx="8">
                  <c:v>253.44</c:v>
                </c:pt>
                <c:pt idx="9">
                  <c:v>231.66000000000003</c:v>
                </c:pt>
                <c:pt idx="10">
                  <c:v>243.78000000000003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271D-4BCA-BFC9-4D41883405B4}"/>
            </c:ext>
          </c:extLst>
        </c:ser>
        <c:ser>
          <c:idx val="0"/>
          <c:order val="2"/>
          <c:tx>
            <c:strRef>
              <c:f>Ш14!$A$9</c:f>
              <c:strCache>
                <c:ptCount val="1"/>
                <c:pt idx="0">
                  <c:v>Товар 2</c:v>
                </c:pt>
              </c:strCache>
            </c:strRef>
          </c:tx>
          <c:spPr>
            <a:solidFill>
              <a:srgbClr val="70AD47">
                <a:lumMod val="75000"/>
              </a:srgbClr>
            </a:solidFill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Ш14!$B$9:$L$9</c:f>
              <c:numCache>
                <c:formatCode>0</c:formatCode>
                <c:ptCount val="11"/>
                <c:pt idx="0">
                  <c:v>108.16999999999999</c:v>
                </c:pt>
                <c:pt idx="1">
                  <c:v>114.6</c:v>
                </c:pt>
                <c:pt idx="2">
                  <c:v>118.8</c:v>
                </c:pt>
                <c:pt idx="3">
                  <c:v>132.37</c:v>
                </c:pt>
                <c:pt idx="4">
                  <c:v>147.87</c:v>
                </c:pt>
                <c:pt idx="5">
                  <c:v>164.8</c:v>
                </c:pt>
                <c:pt idx="6">
                  <c:v>194.88</c:v>
                </c:pt>
                <c:pt idx="7">
                  <c:v>231.04</c:v>
                </c:pt>
                <c:pt idx="8">
                  <c:v>245.76</c:v>
                </c:pt>
                <c:pt idx="9">
                  <c:v>217.62</c:v>
                </c:pt>
                <c:pt idx="10">
                  <c:v>229.44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271D-4BCA-BFC9-4D41883405B4}"/>
            </c:ext>
          </c:extLst>
        </c:ser>
        <c:ser>
          <c:idx val="2"/>
          <c:order val="3"/>
          <c:tx>
            <c:strRef>
              <c:f>Ш14!$A$10</c:f>
              <c:strCache>
                <c:ptCount val="1"/>
                <c:pt idx="0">
                  <c:v>Товар 3</c:v>
                </c:pt>
              </c:strCache>
            </c:strRef>
          </c:tx>
          <c:spPr>
            <a:solidFill>
              <a:srgbClr val="70AD47">
                <a:lumMod val="60000"/>
                <a:lumOff val="40000"/>
              </a:srgbClr>
            </a:solidFill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1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Ш14!$B$10:$L$10</c:f>
              <c:numCache>
                <c:formatCode>0</c:formatCode>
                <c:ptCount val="11"/>
                <c:pt idx="0">
                  <c:v>126.82000000000001</c:v>
                </c:pt>
                <c:pt idx="1">
                  <c:v>126.06</c:v>
                </c:pt>
                <c:pt idx="2">
                  <c:v>126.72</c:v>
                </c:pt>
                <c:pt idx="3">
                  <c:v>132.37</c:v>
                </c:pt>
                <c:pt idx="4">
                  <c:v>138.32999999999998</c:v>
                </c:pt>
                <c:pt idx="5">
                  <c:v>139.05000000000001</c:v>
                </c:pt>
                <c:pt idx="6">
                  <c:v>152.25</c:v>
                </c:pt>
                <c:pt idx="7">
                  <c:v>173.28</c:v>
                </c:pt>
                <c:pt idx="8">
                  <c:v>176.64000000000001</c:v>
                </c:pt>
                <c:pt idx="9">
                  <c:v>161.46</c:v>
                </c:pt>
                <c:pt idx="10">
                  <c:v>164.91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271D-4BCA-BFC9-4D41883405B4}"/>
            </c:ext>
          </c:extLst>
        </c:ser>
        <c:ser>
          <c:idx val="3"/>
          <c:order val="4"/>
          <c:tx>
            <c:strRef>
              <c:f>Ш14!$A$11</c:f>
              <c:strCache>
                <c:ptCount val="1"/>
                <c:pt idx="0">
                  <c:v>Товар 4</c:v>
                </c:pt>
              </c:strCache>
            </c:strRef>
          </c:tx>
          <c:spPr>
            <a:solidFill>
              <a:srgbClr val="70AD47">
                <a:lumMod val="20000"/>
                <a:lumOff val="80000"/>
              </a:srgbClr>
            </a:solidFill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1" i="0" u="none" strike="noStrike" kern="1200" baseline="0">
                    <a:solidFill>
                      <a:srgbClr val="78B64E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Ш14!$B$11:$L$11</c:f>
              <c:numCache>
                <c:formatCode>0</c:formatCode>
                <c:ptCount val="11"/>
                <c:pt idx="0">
                  <c:v>63.410000000000004</c:v>
                </c:pt>
                <c:pt idx="1">
                  <c:v>64.94</c:v>
                </c:pt>
                <c:pt idx="2">
                  <c:v>67.320000000000007</c:v>
                </c:pt>
                <c:pt idx="3">
                  <c:v>64.05</c:v>
                </c:pt>
                <c:pt idx="4">
                  <c:v>71.55</c:v>
                </c:pt>
                <c:pt idx="5">
                  <c:v>66.95</c:v>
                </c:pt>
                <c:pt idx="6">
                  <c:v>85.26</c:v>
                </c:pt>
                <c:pt idx="7">
                  <c:v>93.86</c:v>
                </c:pt>
                <c:pt idx="8">
                  <c:v>92.16</c:v>
                </c:pt>
                <c:pt idx="9">
                  <c:v>91.26</c:v>
                </c:pt>
                <c:pt idx="10">
                  <c:v>86.039999999999992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271D-4BCA-BFC9-4D41883405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22764560"/>
        <c:axId val="622768912"/>
      </c:barChart>
      <c:lineChart>
        <c:grouping val="standard"/>
        <c:varyColors val="0"/>
        <c:ser>
          <c:idx val="4"/>
          <c:order val="0"/>
          <c:tx>
            <c:strRef>
              <c:f>Ш14!$A$12</c:f>
              <c:strCache>
                <c:ptCount val="1"/>
                <c:pt idx="0">
                  <c:v>ИТОГО</c:v>
                </c:pt>
              </c:strCache>
            </c:strRef>
          </c:tx>
          <c:spPr>
            <a:ln>
              <a:noFill/>
            </a:ln>
          </c:spPr>
          <c:marker>
            <c:spPr>
              <a:ln>
                <a:noFill/>
              </a:ln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1" i="1" u="none" strike="noStrike" kern="1200" baseline="0">
                    <a:solidFill>
                      <a:schemeClr val="bg1">
                        <a:lumMod val="65000"/>
                      </a:schemeClr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Ш14!$B$12:$L$12</c:f>
              <c:numCache>
                <c:formatCode>0</c:formatCode>
                <c:ptCount val="11"/>
                <c:pt idx="0">
                  <c:v>373</c:v>
                </c:pt>
                <c:pt idx="1">
                  <c:v>382</c:v>
                </c:pt>
                <c:pt idx="2">
                  <c:v>395.99999999999994</c:v>
                </c:pt>
                <c:pt idx="3">
                  <c:v>427.00000000000006</c:v>
                </c:pt>
                <c:pt idx="4">
                  <c:v>477</c:v>
                </c:pt>
                <c:pt idx="5">
                  <c:v>515</c:v>
                </c:pt>
                <c:pt idx="6">
                  <c:v>609</c:v>
                </c:pt>
                <c:pt idx="7">
                  <c:v>722</c:v>
                </c:pt>
                <c:pt idx="8">
                  <c:v>768</c:v>
                </c:pt>
                <c:pt idx="9">
                  <c:v>702</c:v>
                </c:pt>
                <c:pt idx="10">
                  <c:v>724.17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271D-4BCA-BFC9-4D41883405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2764560"/>
        <c:axId val="622768912"/>
      </c:lineChart>
      <c:catAx>
        <c:axId val="622764560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 cap="none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68912"/>
        <c:crosses val="autoZero"/>
        <c:auto val="1"/>
        <c:lblAlgn val="ctr"/>
        <c:lblOffset val="100"/>
        <c:noMultiLvlLbl val="0"/>
      </c:catAx>
      <c:valAx>
        <c:axId val="622768912"/>
        <c:scaling>
          <c:orientation val="minMax"/>
        </c:scaling>
        <c:delete val="1"/>
        <c:axPos val="l"/>
        <c:numFmt formatCode="#,##0" sourceLinked="0"/>
        <c:majorTickMark val="out"/>
        <c:minorTickMark val="none"/>
        <c:tickLblPos val="nextTo"/>
        <c:crossAx val="622764560"/>
        <c:crosses val="autoZero"/>
        <c:crossBetween val="between"/>
      </c:valAx>
    </c:plotArea>
    <c:legend>
      <c:legendPos val="r"/>
      <c:legendEntry>
        <c:idx val="0"/>
        <c:txPr>
          <a:bodyPr/>
          <a:lstStyle/>
          <a:p>
            <a:pPr>
              <a:defRPr cap="small" baseline="0">
                <a:solidFill>
                  <a:schemeClr val="tx1"/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cap="small" baseline="0">
                <a:solidFill>
                  <a:schemeClr val="tx1"/>
                </a:solidFill>
                <a:latin typeface="+mn-lt"/>
              </a:defRPr>
            </a:pPr>
            <a:endParaRPr lang="ru-RU"/>
          </a:p>
        </c:txPr>
      </c:legendEntry>
      <c:legendEntry>
        <c:idx val="2"/>
        <c:txPr>
          <a:bodyPr/>
          <a:lstStyle/>
          <a:p>
            <a:pPr>
              <a:defRPr cap="small" baseline="0">
                <a:solidFill>
                  <a:schemeClr val="tx1"/>
                </a:solidFill>
                <a:latin typeface="+mn-lt"/>
              </a:defRPr>
            </a:pPr>
            <a:endParaRPr lang="ru-RU"/>
          </a:p>
        </c:txPr>
      </c:legendEntry>
      <c:legendEntry>
        <c:idx val="3"/>
        <c:txPr>
          <a:bodyPr/>
          <a:lstStyle/>
          <a:p>
            <a:pPr>
              <a:defRPr cap="small" baseline="0">
                <a:solidFill>
                  <a:schemeClr val="tx1"/>
                </a:solidFill>
                <a:latin typeface="+mn-lt"/>
              </a:defRPr>
            </a:pPr>
            <a:endParaRPr lang="ru-RU"/>
          </a:p>
        </c:txPr>
      </c:legendEntry>
      <c:legendEntry>
        <c:idx val="4"/>
        <c:delete val="1"/>
      </c:legendEntry>
      <c:layout>
        <c:manualLayout>
          <c:xMode val="edge"/>
          <c:yMode val="edge"/>
          <c:x val="0.84152585570953198"/>
          <c:y val="0.20116855191366381"/>
          <c:w val="0.12384303892049682"/>
          <c:h val="0.64038093140637387"/>
        </c:manualLayout>
      </c:layout>
      <c:overlay val="0"/>
      <c:txPr>
        <a:bodyPr/>
        <a:lstStyle/>
        <a:p>
          <a:pPr>
            <a:defRPr cap="small" baseline="0">
              <a:solidFill>
                <a:schemeClr val="tx1"/>
              </a:solidFill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9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strRef>
          <c:f>Ш14!$A$14</c:f>
          <c:strCache>
            <c:ptCount val="1"/>
            <c:pt idx="0">
              <c:v>Доля продаж товаров в общей выручке (%)</c:v>
            </c:pt>
          </c:strCache>
        </c:strRef>
      </c:tx>
      <c:layout>
        <c:manualLayout>
          <c:xMode val="edge"/>
          <c:yMode val="edge"/>
          <c:x val="1.4933102469894141E-2"/>
          <c:y val="2.3343328214004207E-2"/>
        </c:manualLayout>
      </c:layout>
      <c:overlay val="0"/>
      <c:txPr>
        <a:bodyPr/>
        <a:lstStyle/>
        <a:p>
          <a:pPr algn="l">
            <a:defRPr sz="1400" b="0" cap="small" baseline="0">
              <a:latin typeface="Arial" panose="020B0604020202020204" pitchFamily="34" charset="0"/>
              <a:cs typeface="Arial" panose="020B0604020202020204" pitchFamily="34" charset="0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3.261257752913576E-2"/>
          <c:y val="0.17834468725117222"/>
          <c:w val="0.79595281289476938"/>
          <c:h val="0.63786192456280044"/>
        </c:manualLayout>
      </c:layout>
      <c:barChart>
        <c:barDir val="col"/>
        <c:grouping val="percentStacked"/>
        <c:varyColors val="0"/>
        <c:ser>
          <c:idx val="1"/>
          <c:order val="0"/>
          <c:tx>
            <c:strRef>
              <c:f>Ш14!$A$15</c:f>
              <c:strCache>
                <c:ptCount val="1"/>
                <c:pt idx="0">
                  <c:v>Товар 1</c:v>
                </c:pt>
              </c:strCache>
            </c:strRef>
          </c:tx>
          <c:spPr>
            <a:solidFill>
              <a:srgbClr val="FF8989"/>
            </a:solidFill>
            <a:ln>
              <a:solidFill>
                <a:sysClr val="window" lastClr="FFFFFF"/>
              </a:solidFill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1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Ш14!$B$15:$L$15</c:f>
              <c:numCache>
                <c:formatCode>0%</c:formatCode>
                <c:ptCount val="11"/>
                <c:pt idx="0">
                  <c:v>0.2</c:v>
                </c:pt>
                <c:pt idx="1">
                  <c:v>0.2</c:v>
                </c:pt>
                <c:pt idx="2">
                  <c:v>0.21000000000000002</c:v>
                </c:pt>
                <c:pt idx="3">
                  <c:v>0.22999999999999998</c:v>
                </c:pt>
                <c:pt idx="4">
                  <c:v>0.25</c:v>
                </c:pt>
                <c:pt idx="5">
                  <c:v>0.28000000000000003</c:v>
                </c:pt>
                <c:pt idx="6">
                  <c:v>0.28999999999999998</c:v>
                </c:pt>
                <c:pt idx="7">
                  <c:v>0.31</c:v>
                </c:pt>
                <c:pt idx="8">
                  <c:v>0.33</c:v>
                </c:pt>
                <c:pt idx="9">
                  <c:v>0.33</c:v>
                </c:pt>
                <c:pt idx="10">
                  <c:v>0.33663366336633671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4D39-495B-B1C8-15DDDE3E1558}"/>
            </c:ext>
          </c:extLst>
        </c:ser>
        <c:ser>
          <c:idx val="0"/>
          <c:order val="1"/>
          <c:tx>
            <c:strRef>
              <c:f>Ш14!$A$16</c:f>
              <c:strCache>
                <c:ptCount val="1"/>
                <c:pt idx="0">
                  <c:v>Товар 2</c:v>
                </c:pt>
              </c:strCache>
            </c:strRef>
          </c:tx>
          <c:spPr>
            <a:solidFill>
              <a:srgbClr val="B381D9"/>
            </a:solidFill>
            <a:ln>
              <a:solidFill>
                <a:sysClr val="window" lastClr="FFFFFF"/>
              </a:solidFill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1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Ш14!$B$16:$L$16</c:f>
              <c:numCache>
                <c:formatCode>0%</c:formatCode>
                <c:ptCount val="11"/>
                <c:pt idx="0">
                  <c:v>0.28999999999999998</c:v>
                </c:pt>
                <c:pt idx="1">
                  <c:v>0.3</c:v>
                </c:pt>
                <c:pt idx="2">
                  <c:v>0.30000000000000004</c:v>
                </c:pt>
                <c:pt idx="3">
                  <c:v>0.30999999999999994</c:v>
                </c:pt>
                <c:pt idx="4">
                  <c:v>0.31</c:v>
                </c:pt>
                <c:pt idx="5">
                  <c:v>0.32</c:v>
                </c:pt>
                <c:pt idx="6">
                  <c:v>0.32</c:v>
                </c:pt>
                <c:pt idx="7">
                  <c:v>0.32</c:v>
                </c:pt>
                <c:pt idx="8">
                  <c:v>0.32</c:v>
                </c:pt>
                <c:pt idx="9">
                  <c:v>0.31</c:v>
                </c:pt>
                <c:pt idx="10">
                  <c:v>0.31683168316831684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4D39-495B-B1C8-15DDDE3E1558}"/>
            </c:ext>
          </c:extLst>
        </c:ser>
        <c:ser>
          <c:idx val="2"/>
          <c:order val="2"/>
          <c:tx>
            <c:strRef>
              <c:f>Ш14!$A$17</c:f>
              <c:strCache>
                <c:ptCount val="1"/>
                <c:pt idx="0">
                  <c:v>Товар 3</c:v>
                </c:pt>
              </c:strCache>
            </c:strRef>
          </c:tx>
          <c:spPr>
            <a:solidFill>
              <a:srgbClr val="0083E6"/>
            </a:solidFill>
            <a:ln>
              <a:solidFill>
                <a:sysClr val="window" lastClr="FFFFFF"/>
              </a:solidFill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 anchorCtr="0">
                <a:spAutoFit/>
              </a:bodyPr>
              <a:lstStyle/>
              <a:p>
                <a:pPr algn="ctr">
                  <a:defRPr lang="ru-RU" sz="900" b="1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Ш14!$B$17:$L$17</c:f>
              <c:numCache>
                <c:formatCode>0%</c:formatCode>
                <c:ptCount val="11"/>
                <c:pt idx="0">
                  <c:v>0.34</c:v>
                </c:pt>
                <c:pt idx="1">
                  <c:v>0.33</c:v>
                </c:pt>
                <c:pt idx="2">
                  <c:v>0.32000000000000006</c:v>
                </c:pt>
                <c:pt idx="3">
                  <c:v>0.30999999999999994</c:v>
                </c:pt>
                <c:pt idx="4">
                  <c:v>0.28999999999999998</c:v>
                </c:pt>
                <c:pt idx="5">
                  <c:v>0.27</c:v>
                </c:pt>
                <c:pt idx="6">
                  <c:v>0.25</c:v>
                </c:pt>
                <c:pt idx="7">
                  <c:v>0.24</c:v>
                </c:pt>
                <c:pt idx="8">
                  <c:v>0.23</c:v>
                </c:pt>
                <c:pt idx="9">
                  <c:v>0.23</c:v>
                </c:pt>
                <c:pt idx="10">
                  <c:v>0.22772277227722773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5-4D39-495B-B1C8-15DDDE3E1558}"/>
            </c:ext>
          </c:extLst>
        </c:ser>
        <c:ser>
          <c:idx val="3"/>
          <c:order val="3"/>
          <c:tx>
            <c:strRef>
              <c:f>Ш14!$A$18</c:f>
              <c:strCache>
                <c:ptCount val="1"/>
                <c:pt idx="0">
                  <c:v>Товар 4</c:v>
                </c:pt>
              </c:strCache>
            </c:strRef>
          </c:tx>
          <c:spPr>
            <a:solidFill>
              <a:sysClr val="window" lastClr="FFFFFF">
                <a:lumMod val="65000"/>
              </a:sysClr>
            </a:solidFill>
            <a:ln w="12700">
              <a:solidFill>
                <a:sysClr val="window" lastClr="FFFFFF"/>
              </a:solidFill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900" b="1">
                    <a:solidFill>
                      <a:schemeClr val="bg1"/>
                    </a:solidFill>
                    <a:latin typeface="+mn-lt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numRef>
              <c:f>Ш14!$B$6:$L$6</c:f>
              <c:numCache>
                <c:formatCode>0</c:formatCode>
                <c:ptCount val="11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  <c:pt idx="5">
                  <c:v>2017</c:v>
                </c:pt>
                <c:pt idx="6">
                  <c:v>2018</c:v>
                </c:pt>
                <c:pt idx="7">
                  <c:v>2019</c:v>
                </c:pt>
                <c:pt idx="8">
                  <c:v>2020</c:v>
                </c:pt>
                <c:pt idx="9">
                  <c:v>2021</c:v>
                </c:pt>
                <c:pt idx="10">
                  <c:v>2022</c:v>
                </c:pt>
              </c:numCache>
            </c:numRef>
          </c:cat>
          <c:val>
            <c:numRef>
              <c:f>Ш14!$B$18:$L$18</c:f>
              <c:numCache>
                <c:formatCode>0%</c:formatCode>
                <c:ptCount val="11"/>
                <c:pt idx="0">
                  <c:v>0.17</c:v>
                </c:pt>
                <c:pt idx="1">
                  <c:v>0.16999999999999998</c:v>
                </c:pt>
                <c:pt idx="2">
                  <c:v>0.17000000000000004</c:v>
                </c:pt>
                <c:pt idx="3">
                  <c:v>0.14999999999999997</c:v>
                </c:pt>
                <c:pt idx="4">
                  <c:v>0.15</c:v>
                </c:pt>
                <c:pt idx="5">
                  <c:v>0.13</c:v>
                </c:pt>
                <c:pt idx="6">
                  <c:v>0.14000000000000001</c:v>
                </c:pt>
                <c:pt idx="7">
                  <c:v>0.13</c:v>
                </c:pt>
                <c:pt idx="8">
                  <c:v>0.12</c:v>
                </c:pt>
                <c:pt idx="9">
                  <c:v>0.13</c:v>
                </c:pt>
                <c:pt idx="10">
                  <c:v>0.11881188118811881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7-4D39-495B-B1C8-15DDDE3E15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"/>
        <c:overlap val="100"/>
        <c:axId val="622759120"/>
        <c:axId val="622744976"/>
      </c:barChart>
      <c:catAx>
        <c:axId val="622759120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ln>
            <a:solidFill>
              <a:schemeClr val="bg1">
                <a:lumMod val="65000"/>
              </a:schemeClr>
            </a:solidFill>
          </a:ln>
        </c:spPr>
        <c:txPr>
          <a:bodyPr rot="0" vert="horz"/>
          <a:lstStyle/>
          <a:p>
            <a:pPr>
              <a:defRPr sz="800" cap="none" baseline="0">
                <a:latin typeface="Arial" panose="020B0604020202020204" pitchFamily="34" charset="0"/>
                <a:cs typeface="Arial" panose="020B0604020202020204" pitchFamily="34" charset="0"/>
              </a:defRPr>
            </a:pPr>
            <a:endParaRPr lang="ru-RU"/>
          </a:p>
        </c:txPr>
        <c:crossAx val="622744976"/>
        <c:crosses val="autoZero"/>
        <c:auto val="1"/>
        <c:lblAlgn val="ctr"/>
        <c:lblOffset val="100"/>
        <c:noMultiLvlLbl val="0"/>
      </c:catAx>
      <c:valAx>
        <c:axId val="622744976"/>
        <c:scaling>
          <c:orientation val="minMax"/>
        </c:scaling>
        <c:delete val="1"/>
        <c:axPos val="l"/>
        <c:numFmt formatCode="0%" sourceLinked="0"/>
        <c:majorTickMark val="out"/>
        <c:minorTickMark val="none"/>
        <c:tickLblPos val="nextTo"/>
        <c:crossAx val="622759120"/>
        <c:crosses val="autoZero"/>
        <c:crossBetween val="between"/>
      </c:valAx>
    </c:plotArea>
    <c:legend>
      <c:legendPos val="r"/>
      <c:legendEntry>
        <c:idx val="0"/>
        <c:txPr>
          <a:bodyPr/>
          <a:lstStyle/>
          <a:p>
            <a:pPr>
              <a:defRPr cap="all" baseline="0">
                <a:solidFill>
                  <a:schemeClr val="bg1">
                    <a:lumMod val="65000"/>
                  </a:schemeClr>
                </a:solidFill>
                <a:latin typeface="+mn-lt"/>
              </a:defRPr>
            </a:pPr>
            <a:endParaRPr lang="ru-RU"/>
          </a:p>
        </c:txPr>
      </c:legendEntry>
      <c:legendEntry>
        <c:idx val="1"/>
        <c:txPr>
          <a:bodyPr/>
          <a:lstStyle/>
          <a:p>
            <a:pPr>
              <a:defRPr cap="all" baseline="0">
                <a:solidFill>
                  <a:srgbClr val="0083E6"/>
                </a:solidFill>
                <a:latin typeface="+mn-lt"/>
              </a:defRPr>
            </a:pPr>
            <a:endParaRPr lang="ru-RU"/>
          </a:p>
        </c:txPr>
      </c:legendEntry>
      <c:legendEntry>
        <c:idx val="2"/>
        <c:txPr>
          <a:bodyPr/>
          <a:lstStyle/>
          <a:p>
            <a:pPr>
              <a:defRPr cap="all" baseline="0">
                <a:solidFill>
                  <a:srgbClr val="B381D9"/>
                </a:solidFill>
                <a:latin typeface="+mn-lt"/>
              </a:defRPr>
            </a:pPr>
            <a:endParaRPr lang="ru-RU"/>
          </a:p>
        </c:txPr>
      </c:legendEntry>
      <c:legendEntry>
        <c:idx val="3"/>
        <c:txPr>
          <a:bodyPr/>
          <a:lstStyle/>
          <a:p>
            <a:pPr>
              <a:defRPr cap="all" baseline="0">
                <a:solidFill>
                  <a:srgbClr val="FF8989"/>
                </a:solidFill>
                <a:latin typeface="+mn-lt"/>
              </a:defRPr>
            </a:pPr>
            <a:endParaRPr lang="ru-RU"/>
          </a:p>
        </c:txPr>
      </c:legendEntry>
      <c:layout>
        <c:manualLayout>
          <c:xMode val="edge"/>
          <c:yMode val="edge"/>
          <c:x val="0.82968513285286694"/>
          <c:y val="0.18869892978555219"/>
          <c:w val="0.15757303145327159"/>
          <c:h val="0.63199235234156714"/>
        </c:manualLayout>
      </c:layout>
      <c:overlay val="0"/>
      <c:txPr>
        <a:bodyPr/>
        <a:lstStyle/>
        <a:p>
          <a:pPr>
            <a:defRPr cap="all" baseline="0">
              <a:latin typeface="+mn-lt"/>
            </a:defRPr>
          </a:pPr>
          <a:endParaRPr lang="ru-RU"/>
        </a:p>
      </c:txPr>
    </c:legend>
    <c:plotVisOnly val="1"/>
    <c:dispBlanksAs val="gap"/>
    <c:showDLblsOverMax val="0"/>
  </c:chart>
  <c:spPr>
    <a:noFill/>
    <a:ln>
      <a:solidFill>
        <a:srgbClr val="E7E6E6">
          <a:lumMod val="90000"/>
        </a:srgbClr>
      </a:solidFill>
    </a:ln>
  </c:spPr>
  <c:txPr>
    <a:bodyPr/>
    <a:lstStyle/>
    <a:p>
      <a:pPr>
        <a:defRPr>
          <a:latin typeface="Roboto Light" panose="02000000000000000000" pitchFamily="2" charset="0"/>
          <a:ea typeface="Roboto Light" panose="02000000000000000000" pitchFamily="2" charset="0"/>
        </a:defRPr>
      </a:pPr>
      <a:endParaRPr lang="ru-RU"/>
    </a:p>
  </c:txPr>
  <c:printSettings>
    <c:headerFooter/>
    <c:pageMargins b="0.750000000000001" l="0.70000000000000095" r="0.70000000000000095" t="0.750000000000001" header="0.3" footer="0.3"/>
    <c:pageSetup/>
  </c:printSettings>
  <c:userShapes r:id="rId2"/>
</c:chartSpace>
</file>

<file path=xl/charts/chart9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Ш15!$A$4</c:f>
          <c:strCache>
            <c:ptCount val="1"/>
            <c:pt idx="0">
              <c:v>Название диаграммы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4476347365569314"/>
          <c:y val="0.29104109719445698"/>
          <c:w val="0.80333589683087625"/>
          <c:h val="0.52287502944916142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Ш15!$B$6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Ш15!$B$7:$B$15</c:f>
              <c:numCache>
                <c:formatCode>General</c:formatCode>
                <c:ptCount val="9"/>
                <c:pt idx="0" formatCode="0%">
                  <c:v>0.04</c:v>
                </c:pt>
                <c:pt idx="2" formatCode="0%">
                  <c:v>0.12209302325581395</c:v>
                </c:pt>
                <c:pt idx="3" formatCode="0%">
                  <c:v>0.15483870967741936</c:v>
                </c:pt>
                <c:pt idx="4" formatCode="0%">
                  <c:v>0.10752688172043011</c:v>
                </c:pt>
                <c:pt idx="5" formatCode="0%">
                  <c:v>0.15625</c:v>
                </c:pt>
                <c:pt idx="6" formatCode="0%">
                  <c:v>0.20858895705521471</c:v>
                </c:pt>
                <c:pt idx="7" formatCode="0%">
                  <c:v>0.12376237623762376</c:v>
                </c:pt>
                <c:pt idx="8" formatCode="0%">
                  <c:v>0.11458333333333333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8F91-470F-9150-D2CCBCD2EAB6}"/>
            </c:ext>
          </c:extLst>
        </c:ser>
        <c:ser>
          <c:idx val="1"/>
          <c:order val="1"/>
          <c:tx>
            <c:strRef>
              <c:f>Ш15!$C$6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Ш15!$C$7:$C$15</c:f>
              <c:numCache>
                <c:formatCode>General</c:formatCode>
                <c:ptCount val="9"/>
                <c:pt idx="0" formatCode="0%">
                  <c:v>0.14000000000000001</c:v>
                </c:pt>
                <c:pt idx="2" formatCode="0%">
                  <c:v>0.14534883720930233</c:v>
                </c:pt>
                <c:pt idx="3" formatCode="0%">
                  <c:v>0.20645161290322581</c:v>
                </c:pt>
                <c:pt idx="4" formatCode="0%">
                  <c:v>0.19354838709677419</c:v>
                </c:pt>
                <c:pt idx="5" formatCode="0%">
                  <c:v>0.1953125</c:v>
                </c:pt>
                <c:pt idx="6" formatCode="0%">
                  <c:v>0.25153374233128833</c:v>
                </c:pt>
                <c:pt idx="7" formatCode="0%">
                  <c:v>0.25247524752475248</c:v>
                </c:pt>
                <c:pt idx="8" formatCode="0%">
                  <c:v>0.26041666666666669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8F91-470F-9150-D2CCBCD2EAB6}"/>
            </c:ext>
          </c:extLst>
        </c:ser>
        <c:ser>
          <c:idx val="2"/>
          <c:order val="2"/>
          <c:tx>
            <c:strRef>
              <c:f>Ш15!$D$6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solidFill>
              <a:srgbClr val="BCDD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Ш15!$D$7:$D$15</c:f>
              <c:numCache>
                <c:formatCode>General</c:formatCode>
                <c:ptCount val="9"/>
                <c:pt idx="0" formatCode="0%">
                  <c:v>0.34090909090909088</c:v>
                </c:pt>
                <c:pt idx="2" formatCode="0%">
                  <c:v>0.33720930232558138</c:v>
                </c:pt>
                <c:pt idx="3" formatCode="0%">
                  <c:v>0.31612903225806449</c:v>
                </c:pt>
                <c:pt idx="4" formatCode="0%">
                  <c:v>0.36021505376344087</c:v>
                </c:pt>
                <c:pt idx="5" formatCode="0%">
                  <c:v>0.3671875</c:v>
                </c:pt>
                <c:pt idx="6" formatCode="0%">
                  <c:v>0.3619631901840491</c:v>
                </c:pt>
                <c:pt idx="7" formatCode="0%">
                  <c:v>0.40594059405940597</c:v>
                </c:pt>
                <c:pt idx="8" formatCode="0%">
                  <c:v>0.40104166666666669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8F91-470F-9150-D2CCBCD2EAB6}"/>
            </c:ext>
          </c:extLst>
        </c:ser>
        <c:ser>
          <c:idx val="3"/>
          <c:order val="3"/>
          <c:tx>
            <c:strRef>
              <c:f>Ш15!$E$6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solidFill>
              <a:srgbClr val="89BF6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Ш15!$E$7:$E$15</c:f>
              <c:numCache>
                <c:formatCode>General</c:formatCode>
                <c:ptCount val="9"/>
                <c:pt idx="0" formatCode="0%">
                  <c:v>0.27272727272727271</c:v>
                </c:pt>
                <c:pt idx="2" formatCode="0%">
                  <c:v>0.30813953488372092</c:v>
                </c:pt>
                <c:pt idx="3" formatCode="0%">
                  <c:v>0.25806451612903225</c:v>
                </c:pt>
                <c:pt idx="4" formatCode="0%">
                  <c:v>0.25268817204301075</c:v>
                </c:pt>
                <c:pt idx="5" formatCode="0%">
                  <c:v>0.21875</c:v>
                </c:pt>
                <c:pt idx="6" formatCode="0%">
                  <c:v>0.1411042944785276</c:v>
                </c:pt>
                <c:pt idx="7" formatCode="0%">
                  <c:v>0.20297029702970298</c:v>
                </c:pt>
                <c:pt idx="8" formatCode="0%">
                  <c:v>0.17708333333333334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8F91-470F-9150-D2CCBCD2EAB6}"/>
            </c:ext>
          </c:extLst>
        </c:ser>
        <c:ser>
          <c:idx val="4"/>
          <c:order val="4"/>
          <c:tx>
            <c:strRef>
              <c:f>Ш15!$F$6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solidFill>
              <a:srgbClr val="00863D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Ш15!$F$7:$F$15</c:f>
              <c:numCache>
                <c:formatCode>General</c:formatCode>
                <c:ptCount val="9"/>
                <c:pt idx="0" formatCode="0%">
                  <c:v>0.20454545454545456</c:v>
                </c:pt>
                <c:pt idx="2" formatCode="0%">
                  <c:v>8.7209302325581398E-2</c:v>
                </c:pt>
                <c:pt idx="3" formatCode="0%">
                  <c:v>6.4516129032258063E-2</c:v>
                </c:pt>
                <c:pt idx="4" formatCode="0%">
                  <c:v>8.6021505376344093E-2</c:v>
                </c:pt>
                <c:pt idx="5" formatCode="0%">
                  <c:v>6.25E-2</c:v>
                </c:pt>
                <c:pt idx="6" formatCode="0%">
                  <c:v>3.6809815950920248E-2</c:v>
                </c:pt>
                <c:pt idx="7" formatCode="0%">
                  <c:v>1.4851485148514851E-2</c:v>
                </c:pt>
                <c:pt idx="8" formatCode="0%">
                  <c:v>4.6875E-2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8F91-470F-9150-D2CCBCD2EA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6"/>
        <c:overlap val="100"/>
        <c:axId val="622760208"/>
        <c:axId val="622757488"/>
      </c:barChart>
      <c:catAx>
        <c:axId val="62276020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757488"/>
        <c:crosses val="autoZero"/>
        <c:auto val="1"/>
        <c:lblAlgn val="ctr"/>
        <c:lblOffset val="100"/>
        <c:noMultiLvlLbl val="0"/>
      </c:catAx>
      <c:valAx>
        <c:axId val="622757488"/>
        <c:scaling>
          <c:orientation val="minMax"/>
        </c:scaling>
        <c:delete val="0"/>
        <c:axPos val="t"/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760208"/>
        <c:crosses val="autoZero"/>
        <c:crossBetween val="between"/>
      </c:valAx>
    </c:plotArea>
    <c:legend>
      <c:legendPos val="t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6">
                    <a:lumMod val="60000"/>
                    <a:lumOff val="4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78B54F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4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0863D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7.4857915235623296E-2"/>
          <c:y val="0.1561384004460582"/>
          <c:w val="0.88011468738438769"/>
          <c:h val="7.39554114749178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9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Ш15!$A$4</c:f>
          <c:strCache>
            <c:ptCount val="1"/>
            <c:pt idx="0">
              <c:v>Название диаграммы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4476347365569314"/>
          <c:y val="0.29104109719445698"/>
          <c:w val="0.80333589683087625"/>
          <c:h val="0.54114699762428453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Ш15!$B$6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solidFill>
              <a:schemeClr val="tx1">
                <a:lumMod val="65000"/>
                <a:lumOff val="3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Ш15!$B$7:$B$15</c:f>
              <c:numCache>
                <c:formatCode>General</c:formatCode>
                <c:ptCount val="9"/>
                <c:pt idx="0" formatCode="0%">
                  <c:v>0.04</c:v>
                </c:pt>
                <c:pt idx="2" formatCode="0%">
                  <c:v>0.12209302325581395</c:v>
                </c:pt>
                <c:pt idx="3" formatCode="0%">
                  <c:v>0.15483870967741936</c:v>
                </c:pt>
                <c:pt idx="4" formatCode="0%">
                  <c:v>0.10752688172043011</c:v>
                </c:pt>
                <c:pt idx="5" formatCode="0%">
                  <c:v>0.15625</c:v>
                </c:pt>
                <c:pt idx="6" formatCode="0%">
                  <c:v>0.20858895705521471</c:v>
                </c:pt>
                <c:pt idx="7" formatCode="0%">
                  <c:v>0.12376237623762376</c:v>
                </c:pt>
                <c:pt idx="8" formatCode="0%">
                  <c:v>0.11458333333333333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7AE1-49ED-BA4C-8F0761ED8F09}"/>
            </c:ext>
          </c:extLst>
        </c:ser>
        <c:ser>
          <c:idx val="1"/>
          <c:order val="1"/>
          <c:tx>
            <c:strRef>
              <c:f>Ш15!$C$6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Ш15!$C$7:$C$15</c:f>
              <c:numCache>
                <c:formatCode>General</c:formatCode>
                <c:ptCount val="9"/>
                <c:pt idx="0" formatCode="0%">
                  <c:v>0.14000000000000001</c:v>
                </c:pt>
                <c:pt idx="2" formatCode="0%">
                  <c:v>0.14534883720930233</c:v>
                </c:pt>
                <c:pt idx="3" formatCode="0%">
                  <c:v>0.20645161290322581</c:v>
                </c:pt>
                <c:pt idx="4" formatCode="0%">
                  <c:v>0.19354838709677419</c:v>
                </c:pt>
                <c:pt idx="5" formatCode="0%">
                  <c:v>0.1953125</c:v>
                </c:pt>
                <c:pt idx="6" formatCode="0%">
                  <c:v>0.25153374233128833</c:v>
                </c:pt>
                <c:pt idx="7" formatCode="0%">
                  <c:v>0.25247524752475248</c:v>
                </c:pt>
                <c:pt idx="8" formatCode="0%">
                  <c:v>0.26041666666666669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7AE1-49ED-BA4C-8F0761ED8F09}"/>
            </c:ext>
          </c:extLst>
        </c:ser>
        <c:ser>
          <c:idx val="2"/>
          <c:order val="2"/>
          <c:tx>
            <c:strRef>
              <c:f>Ш15!$D$6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solidFill>
              <a:srgbClr val="BCDD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Ш15!$D$7:$D$15</c:f>
              <c:numCache>
                <c:formatCode>General</c:formatCode>
                <c:ptCount val="9"/>
                <c:pt idx="0" formatCode="0%">
                  <c:v>0.34090909090909088</c:v>
                </c:pt>
                <c:pt idx="2" formatCode="0%">
                  <c:v>0.33720930232558138</c:v>
                </c:pt>
                <c:pt idx="3" formatCode="0%">
                  <c:v>0.31612903225806449</c:v>
                </c:pt>
                <c:pt idx="4" formatCode="0%">
                  <c:v>0.36021505376344087</c:v>
                </c:pt>
                <c:pt idx="5" formatCode="0%">
                  <c:v>0.3671875</c:v>
                </c:pt>
                <c:pt idx="6" formatCode="0%">
                  <c:v>0.3619631901840491</c:v>
                </c:pt>
                <c:pt idx="7" formatCode="0%">
                  <c:v>0.40594059405940597</c:v>
                </c:pt>
                <c:pt idx="8" formatCode="0%">
                  <c:v>0.40104166666666669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7AE1-49ED-BA4C-8F0761ED8F09}"/>
            </c:ext>
          </c:extLst>
        </c:ser>
        <c:ser>
          <c:idx val="3"/>
          <c:order val="3"/>
          <c:tx>
            <c:strRef>
              <c:f>Ш15!$E$6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solidFill>
              <a:srgbClr val="89BF6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Ш15!$E$7:$E$15</c:f>
              <c:numCache>
                <c:formatCode>General</c:formatCode>
                <c:ptCount val="9"/>
                <c:pt idx="0" formatCode="0%">
                  <c:v>0.27272727272727271</c:v>
                </c:pt>
                <c:pt idx="2" formatCode="0%">
                  <c:v>0.30813953488372092</c:v>
                </c:pt>
                <c:pt idx="3" formatCode="0%">
                  <c:v>0.25806451612903225</c:v>
                </c:pt>
                <c:pt idx="4" formatCode="0%">
                  <c:v>0.25268817204301075</c:v>
                </c:pt>
                <c:pt idx="5" formatCode="0%">
                  <c:v>0.21875</c:v>
                </c:pt>
                <c:pt idx="6" formatCode="0%">
                  <c:v>0.1411042944785276</c:v>
                </c:pt>
                <c:pt idx="7" formatCode="0%">
                  <c:v>0.20297029702970298</c:v>
                </c:pt>
                <c:pt idx="8" formatCode="0%">
                  <c:v>0.17708333333333334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7AE1-49ED-BA4C-8F0761ED8F09}"/>
            </c:ext>
          </c:extLst>
        </c:ser>
        <c:ser>
          <c:idx val="4"/>
          <c:order val="4"/>
          <c:tx>
            <c:strRef>
              <c:f>Ш15!$F$6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solidFill>
              <a:srgbClr val="00863D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Ш15!$F$7:$F$15</c:f>
              <c:numCache>
                <c:formatCode>General</c:formatCode>
                <c:ptCount val="9"/>
                <c:pt idx="0" formatCode="0%">
                  <c:v>0.20454545454545456</c:v>
                </c:pt>
                <c:pt idx="2" formatCode="0%">
                  <c:v>8.7209302325581398E-2</c:v>
                </c:pt>
                <c:pt idx="3" formatCode="0%">
                  <c:v>6.4516129032258063E-2</c:v>
                </c:pt>
                <c:pt idx="4" formatCode="0%">
                  <c:v>8.6021505376344093E-2</c:v>
                </c:pt>
                <c:pt idx="5" formatCode="0%">
                  <c:v>6.25E-2</c:v>
                </c:pt>
                <c:pt idx="6" formatCode="0%">
                  <c:v>3.6809815950920248E-2</c:v>
                </c:pt>
                <c:pt idx="7" formatCode="0%">
                  <c:v>1.4851485148514851E-2</c:v>
                </c:pt>
                <c:pt idx="8" formatCode="0%">
                  <c:v>4.6875E-2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7AE1-49ED-BA4C-8F0761ED8F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6"/>
        <c:overlap val="100"/>
        <c:axId val="622761840"/>
        <c:axId val="622775984"/>
      </c:barChart>
      <c:catAx>
        <c:axId val="622761840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775984"/>
        <c:crosses val="autoZero"/>
        <c:auto val="1"/>
        <c:lblAlgn val="ctr"/>
        <c:lblOffset val="100"/>
        <c:noMultiLvlLbl val="0"/>
      </c:catAx>
      <c:valAx>
        <c:axId val="622775984"/>
        <c:scaling>
          <c:orientation val="minMax"/>
        </c:scaling>
        <c:delete val="0"/>
        <c:axPos val="t"/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761840"/>
        <c:crosses val="autoZero"/>
        <c:crossBetween val="between"/>
      </c:valAx>
    </c:plotArea>
    <c:legend>
      <c:legendPos val="t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6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6">
                    <a:lumMod val="60000"/>
                    <a:lumOff val="4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78B54F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4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0863D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7.4857915235623296E-2"/>
          <c:y val="0.1561384004460582"/>
          <c:w val="0.88011468738438769"/>
          <c:h val="7.39554114749178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9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Ш15!$A$4</c:f>
          <c:strCache>
            <c:ptCount val="1"/>
            <c:pt idx="0">
              <c:v>Название диаграммы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3747527535750598"/>
          <c:y val="0.24386525248236116"/>
          <c:w val="0.82357267078574115"/>
          <c:h val="0.56894552414445609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Ш15!$B$6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solidFill>
              <a:srgbClr val="2F559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Ш15!$B$7:$B$15</c:f>
              <c:numCache>
                <c:formatCode>General</c:formatCode>
                <c:ptCount val="9"/>
                <c:pt idx="0" formatCode="0%">
                  <c:v>0.04</c:v>
                </c:pt>
                <c:pt idx="2" formatCode="0%">
                  <c:v>0.12209302325581395</c:v>
                </c:pt>
                <c:pt idx="3" formatCode="0%">
                  <c:v>0.15483870967741936</c:v>
                </c:pt>
                <c:pt idx="4" formatCode="0%">
                  <c:v>0.10752688172043011</c:v>
                </c:pt>
                <c:pt idx="5" formatCode="0%">
                  <c:v>0.15625</c:v>
                </c:pt>
                <c:pt idx="6" formatCode="0%">
                  <c:v>0.20858895705521471</c:v>
                </c:pt>
                <c:pt idx="7" formatCode="0%">
                  <c:v>0.12376237623762376</c:v>
                </c:pt>
                <c:pt idx="8" formatCode="0%">
                  <c:v>0.11458333333333333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B095-4171-9313-D3A65A1A2F00}"/>
            </c:ext>
          </c:extLst>
        </c:ser>
        <c:ser>
          <c:idx val="1"/>
          <c:order val="1"/>
          <c:tx>
            <c:strRef>
              <c:f>Ш15!$C$6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solidFill>
              <a:srgbClr val="6A8ED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Ш15!$C$7:$C$15</c:f>
              <c:numCache>
                <c:formatCode>General</c:formatCode>
                <c:ptCount val="9"/>
                <c:pt idx="0" formatCode="0%">
                  <c:v>0.14000000000000001</c:v>
                </c:pt>
                <c:pt idx="2" formatCode="0%">
                  <c:v>0.14534883720930233</c:v>
                </c:pt>
                <c:pt idx="3" formatCode="0%">
                  <c:v>0.20645161290322581</c:v>
                </c:pt>
                <c:pt idx="4" formatCode="0%">
                  <c:v>0.19354838709677419</c:v>
                </c:pt>
                <c:pt idx="5" formatCode="0%">
                  <c:v>0.1953125</c:v>
                </c:pt>
                <c:pt idx="6" formatCode="0%">
                  <c:v>0.25153374233128833</c:v>
                </c:pt>
                <c:pt idx="7" formatCode="0%">
                  <c:v>0.25247524752475248</c:v>
                </c:pt>
                <c:pt idx="8" formatCode="0%">
                  <c:v>0.26041666666666669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B095-4171-9313-D3A65A1A2F00}"/>
            </c:ext>
          </c:extLst>
        </c:ser>
        <c:ser>
          <c:idx val="2"/>
          <c:order val="2"/>
          <c:tx>
            <c:strRef>
              <c:f>Ш15!$D$6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solidFill>
              <a:srgbClr val="84B4E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Ш15!$D$7:$D$15</c:f>
              <c:numCache>
                <c:formatCode>General</c:formatCode>
                <c:ptCount val="9"/>
                <c:pt idx="0" formatCode="0%">
                  <c:v>0.34090909090909088</c:v>
                </c:pt>
                <c:pt idx="2" formatCode="0%">
                  <c:v>0.33720930232558138</c:v>
                </c:pt>
                <c:pt idx="3" formatCode="0%">
                  <c:v>0.31612903225806449</c:v>
                </c:pt>
                <c:pt idx="4" formatCode="0%">
                  <c:v>0.36021505376344087</c:v>
                </c:pt>
                <c:pt idx="5" formatCode="0%">
                  <c:v>0.3671875</c:v>
                </c:pt>
                <c:pt idx="6" formatCode="0%">
                  <c:v>0.3619631901840491</c:v>
                </c:pt>
                <c:pt idx="7" formatCode="0%">
                  <c:v>0.40594059405940597</c:v>
                </c:pt>
                <c:pt idx="8" formatCode="0%">
                  <c:v>0.40104166666666669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B095-4171-9313-D3A65A1A2F00}"/>
            </c:ext>
          </c:extLst>
        </c:ser>
        <c:ser>
          <c:idx val="3"/>
          <c:order val="3"/>
          <c:tx>
            <c:strRef>
              <c:f>Ш15!$E$6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Ш15!$E$7:$E$15</c:f>
              <c:numCache>
                <c:formatCode>General</c:formatCode>
                <c:ptCount val="9"/>
                <c:pt idx="0" formatCode="0%">
                  <c:v>0.27272727272727271</c:v>
                </c:pt>
                <c:pt idx="2" formatCode="0%">
                  <c:v>0.30813953488372092</c:v>
                </c:pt>
                <c:pt idx="3" formatCode="0%">
                  <c:v>0.25806451612903225</c:v>
                </c:pt>
                <c:pt idx="4" formatCode="0%">
                  <c:v>0.25268817204301075</c:v>
                </c:pt>
                <c:pt idx="5" formatCode="0%">
                  <c:v>0.21875</c:v>
                </c:pt>
                <c:pt idx="6" formatCode="0%">
                  <c:v>0.1411042944785276</c:v>
                </c:pt>
                <c:pt idx="7" formatCode="0%">
                  <c:v>0.20297029702970298</c:v>
                </c:pt>
                <c:pt idx="8" formatCode="0%">
                  <c:v>0.17708333333333334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B095-4171-9313-D3A65A1A2F00}"/>
            </c:ext>
          </c:extLst>
        </c:ser>
        <c:ser>
          <c:idx val="4"/>
          <c:order val="4"/>
          <c:tx>
            <c:strRef>
              <c:f>Ш15!$F$6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solidFill>
              <a:schemeClr val="bg1">
                <a:lumMod val="6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Ш15!$F$7:$F$15</c:f>
              <c:numCache>
                <c:formatCode>General</c:formatCode>
                <c:ptCount val="9"/>
                <c:pt idx="0" formatCode="0%">
                  <c:v>0.20454545454545456</c:v>
                </c:pt>
                <c:pt idx="2" formatCode="0%">
                  <c:v>8.7209302325581398E-2</c:v>
                </c:pt>
                <c:pt idx="3" formatCode="0%">
                  <c:v>6.4516129032258063E-2</c:v>
                </c:pt>
                <c:pt idx="4" formatCode="0%">
                  <c:v>8.6021505376344093E-2</c:v>
                </c:pt>
                <c:pt idx="5" formatCode="0%">
                  <c:v>6.25E-2</c:v>
                </c:pt>
                <c:pt idx="6" formatCode="0%">
                  <c:v>3.6809815950920248E-2</c:v>
                </c:pt>
                <c:pt idx="7" formatCode="0%">
                  <c:v>1.4851485148514851E-2</c:v>
                </c:pt>
                <c:pt idx="8" formatCode="0%">
                  <c:v>4.6875E-2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B095-4171-9313-D3A65A1A2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6"/>
        <c:overlap val="100"/>
        <c:axId val="622743888"/>
        <c:axId val="622752592"/>
      </c:barChart>
      <c:catAx>
        <c:axId val="62274388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752592"/>
        <c:crosses val="autoZero"/>
        <c:auto val="1"/>
        <c:lblAlgn val="ctr"/>
        <c:lblOffset val="100"/>
        <c:noMultiLvlLbl val="0"/>
      </c:catAx>
      <c:valAx>
        <c:axId val="622752592"/>
        <c:scaling>
          <c:orientation val="minMax"/>
        </c:scaling>
        <c:delete val="0"/>
        <c:axPos val="t"/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743888"/>
        <c:crosses val="autoZero"/>
        <c:crossBetween val="between"/>
      </c:valAx>
    </c:plotArea>
    <c:legend>
      <c:legendPos val="t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6A8ED0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84B4E0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5">
                    <a:lumMod val="60000"/>
                    <a:lumOff val="4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4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0.10605087377396361"/>
          <c:y val="0.13210286214223221"/>
          <c:w val="0.84286517459457411"/>
          <c:h val="5.808242719660041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9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Ш15!$A$4</c:f>
          <c:strCache>
            <c:ptCount val="1"/>
            <c:pt idx="0">
              <c:v>Название диаграммы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3377568231274087"/>
          <c:y val="0.24386525248236116"/>
          <c:w val="0.82727226383050623"/>
          <c:h val="0.56894552414445609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Ш15!$B$6</c:f>
              <c:strCache>
                <c:ptCount val="1"/>
                <c:pt idx="0">
                  <c:v>Категория 1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Ш15!$B$7:$B$15</c:f>
              <c:numCache>
                <c:formatCode>General</c:formatCode>
                <c:ptCount val="9"/>
                <c:pt idx="0" formatCode="0%">
                  <c:v>0.04</c:v>
                </c:pt>
                <c:pt idx="2" formatCode="0%">
                  <c:v>0.12209302325581395</c:v>
                </c:pt>
                <c:pt idx="3" formatCode="0%">
                  <c:v>0.15483870967741936</c:v>
                </c:pt>
                <c:pt idx="4" formatCode="0%">
                  <c:v>0.10752688172043011</c:v>
                </c:pt>
                <c:pt idx="5" formatCode="0%">
                  <c:v>0.15625</c:v>
                </c:pt>
                <c:pt idx="6" formatCode="0%">
                  <c:v>0.20858895705521471</c:v>
                </c:pt>
                <c:pt idx="7" formatCode="0%">
                  <c:v>0.12376237623762376</c:v>
                </c:pt>
                <c:pt idx="8" formatCode="0%">
                  <c:v>0.11458333333333333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E7DA-4CA0-B351-AE3C5745EFE8}"/>
            </c:ext>
          </c:extLst>
        </c:ser>
        <c:ser>
          <c:idx val="1"/>
          <c:order val="1"/>
          <c:tx>
            <c:strRef>
              <c:f>Ш15!$C$6</c:f>
              <c:strCache>
                <c:ptCount val="1"/>
                <c:pt idx="0">
                  <c:v>Категория 2</c:v>
                </c:pt>
              </c:strCache>
            </c:strRef>
          </c:tx>
          <c:spPr>
            <a:solidFill>
              <a:srgbClr val="6A8ED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Ш15!$C$7:$C$15</c:f>
              <c:numCache>
                <c:formatCode>General</c:formatCode>
                <c:ptCount val="9"/>
                <c:pt idx="0" formatCode="0%">
                  <c:v>0.14000000000000001</c:v>
                </c:pt>
                <c:pt idx="2" formatCode="0%">
                  <c:v>0.14534883720930233</c:v>
                </c:pt>
                <c:pt idx="3" formatCode="0%">
                  <c:v>0.20645161290322581</c:v>
                </c:pt>
                <c:pt idx="4" formatCode="0%">
                  <c:v>0.19354838709677419</c:v>
                </c:pt>
                <c:pt idx="5" formatCode="0%">
                  <c:v>0.1953125</c:v>
                </c:pt>
                <c:pt idx="6" formatCode="0%">
                  <c:v>0.25153374233128833</c:v>
                </c:pt>
                <c:pt idx="7" formatCode="0%">
                  <c:v>0.25247524752475248</c:v>
                </c:pt>
                <c:pt idx="8" formatCode="0%">
                  <c:v>0.26041666666666669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1-E7DA-4CA0-B351-AE3C5745EFE8}"/>
            </c:ext>
          </c:extLst>
        </c:ser>
        <c:ser>
          <c:idx val="2"/>
          <c:order val="2"/>
          <c:tx>
            <c:strRef>
              <c:f>Ш15!$D$6</c:f>
              <c:strCache>
                <c:ptCount val="1"/>
                <c:pt idx="0">
                  <c:v>Категория 3</c:v>
                </c:pt>
              </c:strCache>
            </c:strRef>
          </c:tx>
          <c:spPr>
            <a:solidFill>
              <a:srgbClr val="84B4E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Ш15!$D$7:$D$15</c:f>
              <c:numCache>
                <c:formatCode>General</c:formatCode>
                <c:ptCount val="9"/>
                <c:pt idx="0" formatCode="0%">
                  <c:v>0.34090909090909088</c:v>
                </c:pt>
                <c:pt idx="2" formatCode="0%">
                  <c:v>0.33720930232558138</c:v>
                </c:pt>
                <c:pt idx="3" formatCode="0%">
                  <c:v>0.31612903225806449</c:v>
                </c:pt>
                <c:pt idx="4" formatCode="0%">
                  <c:v>0.36021505376344087</c:v>
                </c:pt>
                <c:pt idx="5" formatCode="0%">
                  <c:v>0.3671875</c:v>
                </c:pt>
                <c:pt idx="6" formatCode="0%">
                  <c:v>0.3619631901840491</c:v>
                </c:pt>
                <c:pt idx="7" formatCode="0%">
                  <c:v>0.40594059405940597</c:v>
                </c:pt>
                <c:pt idx="8" formatCode="0%">
                  <c:v>0.40104166666666669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2-E7DA-4CA0-B351-AE3C5745EFE8}"/>
            </c:ext>
          </c:extLst>
        </c:ser>
        <c:ser>
          <c:idx val="3"/>
          <c:order val="3"/>
          <c:tx>
            <c:strRef>
              <c:f>Ш15!$E$6</c:f>
              <c:strCache>
                <c:ptCount val="1"/>
                <c:pt idx="0">
                  <c:v>Категория 4</c:v>
                </c:pt>
              </c:strCache>
            </c:strRef>
          </c:tx>
          <c:spPr>
            <a:solidFill>
              <a:schemeClr val="accent5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Ш15!$E$7:$E$15</c:f>
              <c:numCache>
                <c:formatCode>General</c:formatCode>
                <c:ptCount val="9"/>
                <c:pt idx="0" formatCode="0%">
                  <c:v>0.27272727272727271</c:v>
                </c:pt>
                <c:pt idx="2" formatCode="0%">
                  <c:v>0.30813953488372092</c:v>
                </c:pt>
                <c:pt idx="3" formatCode="0%">
                  <c:v>0.25806451612903225</c:v>
                </c:pt>
                <c:pt idx="4" formatCode="0%">
                  <c:v>0.25268817204301075</c:v>
                </c:pt>
                <c:pt idx="5" formatCode="0%">
                  <c:v>0.21875</c:v>
                </c:pt>
                <c:pt idx="6" formatCode="0%">
                  <c:v>0.1411042944785276</c:v>
                </c:pt>
                <c:pt idx="7" formatCode="0%">
                  <c:v>0.20297029702970298</c:v>
                </c:pt>
                <c:pt idx="8" formatCode="0%">
                  <c:v>0.17708333333333334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3-E7DA-4CA0-B351-AE3C5745EFE8}"/>
            </c:ext>
          </c:extLst>
        </c:ser>
        <c:ser>
          <c:idx val="4"/>
          <c:order val="4"/>
          <c:tx>
            <c:strRef>
              <c:f>Ш15!$F$6</c:f>
              <c:strCache>
                <c:ptCount val="1"/>
                <c:pt idx="0">
                  <c:v>Категория 5</c:v>
                </c:pt>
              </c:strCache>
            </c:strRef>
          </c:tx>
          <c:spPr>
            <a:solidFill>
              <a:schemeClr val="bg1">
                <a:lumMod val="6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Ш15!$A$7:$A$15</c:f>
              <c:strCache>
                <c:ptCount val="9"/>
                <c:pt idx="0">
                  <c:v>Цель</c:v>
                </c:pt>
                <c:pt idx="2">
                  <c:v>Ряд 1</c:v>
                </c:pt>
                <c:pt idx="3">
                  <c:v>Ряд 2</c:v>
                </c:pt>
                <c:pt idx="4">
                  <c:v>Ряд 3</c:v>
                </c:pt>
                <c:pt idx="5">
                  <c:v>Ряд 4</c:v>
                </c:pt>
                <c:pt idx="6">
                  <c:v>Ряд 5</c:v>
                </c:pt>
                <c:pt idx="7">
                  <c:v>Ряд 6</c:v>
                </c:pt>
                <c:pt idx="8">
                  <c:v>Ряд 7</c:v>
                </c:pt>
              </c:strCache>
            </c:strRef>
          </c:cat>
          <c:val>
            <c:numRef>
              <c:f>Ш15!$F$7:$F$15</c:f>
              <c:numCache>
                <c:formatCode>General</c:formatCode>
                <c:ptCount val="9"/>
                <c:pt idx="0" formatCode="0%">
                  <c:v>0.20454545454545456</c:v>
                </c:pt>
                <c:pt idx="2" formatCode="0%">
                  <c:v>8.7209302325581398E-2</c:v>
                </c:pt>
                <c:pt idx="3" formatCode="0%">
                  <c:v>6.4516129032258063E-2</c:v>
                </c:pt>
                <c:pt idx="4" formatCode="0%">
                  <c:v>8.6021505376344093E-2</c:v>
                </c:pt>
                <c:pt idx="5" formatCode="0%">
                  <c:v>6.25E-2</c:v>
                </c:pt>
                <c:pt idx="6" formatCode="0%">
                  <c:v>3.6809815950920248E-2</c:v>
                </c:pt>
                <c:pt idx="7" formatCode="0%">
                  <c:v>1.4851485148514851E-2</c:v>
                </c:pt>
                <c:pt idx="8" formatCode="0%">
                  <c:v>4.6875E-2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4-E7DA-4CA0-B351-AE3C5745EF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6"/>
        <c:overlap val="100"/>
        <c:axId val="622762928"/>
        <c:axId val="622758576"/>
      </c:barChart>
      <c:catAx>
        <c:axId val="62276292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758576"/>
        <c:crosses val="autoZero"/>
        <c:auto val="1"/>
        <c:lblAlgn val="ctr"/>
        <c:lblOffset val="100"/>
        <c:noMultiLvlLbl val="0"/>
      </c:catAx>
      <c:valAx>
        <c:axId val="622758576"/>
        <c:scaling>
          <c:orientation val="minMax"/>
        </c:scaling>
        <c:delete val="0"/>
        <c:axPos val="t"/>
        <c:numFmt formatCode="0%" sourceLinked="1"/>
        <c:majorTickMark val="none"/>
        <c:minorTickMark val="none"/>
        <c:tickLblPos val="high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22762928"/>
        <c:crosses val="autoZero"/>
        <c:crossBetween val="between"/>
      </c:valAx>
    </c:plotArea>
    <c:legend>
      <c:legendPos val="t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6A8ED0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84B4E0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5">
                    <a:lumMod val="60000"/>
                    <a:lumOff val="4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egendEntry>
        <c:idx val="4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</c:legendEntry>
      <c:layout>
        <c:manualLayout>
          <c:xMode val="edge"/>
          <c:yMode val="edge"/>
          <c:x val="0.10790067029634615"/>
          <c:y val="0.12813460817397823"/>
          <c:w val="0.83916558154980903"/>
          <c:h val="7.39554114749178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 xmlns:c16r2="http://schemas.microsoft.com/office/drawing/2015/06/chart"/>
  </c:chart>
  <c:spPr>
    <a:ln>
      <a:solidFill>
        <a:schemeClr val="bg2">
          <a:lumMod val="90000"/>
        </a:schemeClr>
      </a:solidFill>
    </a:ln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userShapes r:id="rId1"/>
</c:chartSpace>
</file>

<file path=xl/charts/chart9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Ш16!$A$4</c:f>
          <c:strCache>
            <c:ptCount val="1"/>
            <c:pt idx="0">
              <c:v>Название диаграммы (ед. измерения)</c:v>
            </c:pt>
          </c:strCache>
        </c:strRef>
      </c:tx>
      <c:layout>
        <c:manualLayout>
          <c:xMode val="edge"/>
          <c:yMode val="edge"/>
          <c:x val="5.889045987959244E-2"/>
          <c:y val="2.687056633844336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small" spc="0" baseline="0">
              <a:solidFill>
                <a:schemeClr val="tx1"/>
              </a:solidFill>
              <a:latin typeface="+mn-lt"/>
              <a:ea typeface="Roboto Light" panose="02000000000000000000" pitchFamily="2" charset="0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0980791187728134"/>
          <c:y val="0.19447147964858175"/>
          <c:w val="0.68962810903332805"/>
          <c:h val="0.6660938562250046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Ш16!$E$7</c:f>
              <c:strCache>
                <c:ptCount val="1"/>
                <c:pt idx="0">
                  <c:v>Итого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Lbl>
              <c:idx val="0"/>
              <c:tx>
                <c:rich>
                  <a:bodyPr/>
                  <a:lstStyle/>
                  <a:p>
                    <a:fld id="{40A86FBB-F782-44BD-9384-6ADA198737DE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 xmlns:c16r2="http://schemas.microsoft.com/office/drawing/2015/06/chart">
                <c:ext xmlns:c16="http://schemas.microsoft.com/office/drawing/2014/chart" uri="{C3380CC4-5D6E-409C-BE32-E72D297353CC}">
                  <c16:uniqueId val="{00000000-B876-49B9-B01F-769313577E8A}"/>
                </c:ext>
                <c:ext xmlns:c15="http://schemas.microsoft.com/office/drawing/2012/chart" uri="{CE6537A1-D6FC-4f65-9D91-7224C49458BB}">
                  <c15:dlblFieldTable/>
                  <c15:showDataLabelsRange val="1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C0035FD2-5395-42E5-A408-86ABB1BD5FB0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22FDEEFA-3C66-4B46-B406-A4101D00FC88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BD178894-2FBA-4EEA-805C-89FED76A5211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79A6D71C-B702-4AAB-93DC-488ADEAED0DB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43A7DB87-CBF7-47AA-888E-F5F94743DBEB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15F52ACC-D511-45CC-B02D-9912B6079927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812ED14F-A5A4-4035-8C18-7D0FB76BC92C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8"/>
              <c:tx>
                <c:rich>
                  <a:bodyPr/>
                  <a:lstStyle/>
                  <a:p>
                    <a:fld id="{46E581CA-70C5-44EA-9FCD-792D0D423501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28170CB3-94D9-4AF6-A3BE-EEDAAB46861C}" type="CELLRANGE">
                      <a:rPr lang="ru-RU"/>
                      <a:pPr/>
                      <a:t>[ДИАПАЗОН ЯЧЕЕК]</a:t>
                    </a:fld>
                    <a:endParaRPr lang="ru-RU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DataLabelsRange val="1"/>
                <c15:showLeaderLines val="0"/>
              </c:ext>
            </c:extLst>
          </c:dLbls>
          <c:cat>
            <c:strRef>
              <c:f>Ш16!$A$8:$A$17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Ш16!$E$8:$E$17</c:f>
              <c:numCache>
                <c:formatCode>#\ ##0" р."</c:formatCode>
                <c:ptCount val="10"/>
                <c:pt idx="0">
                  <c:v>3700000</c:v>
                </c:pt>
                <c:pt idx="1">
                  <c:v>2600000</c:v>
                </c:pt>
                <c:pt idx="2">
                  <c:v>2000000</c:v>
                </c:pt>
                <c:pt idx="3">
                  <c:v>1700000</c:v>
                </c:pt>
                <c:pt idx="4">
                  <c:v>1200000</c:v>
                </c:pt>
                <c:pt idx="5">
                  <c:v>1200000</c:v>
                </c:pt>
                <c:pt idx="6">
                  <c:v>1100000</c:v>
                </c:pt>
                <c:pt idx="7">
                  <c:v>600000</c:v>
                </c:pt>
                <c:pt idx="8">
                  <c:v>600000</c:v>
                </c:pt>
                <c:pt idx="9">
                  <c:v>500000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A-B876-49B9-B01F-769313577E8A}"/>
            </c:ext>
            <c:ext xmlns:c15="http://schemas.microsoft.com/office/drawing/2012/chart" uri="{02D57815-91ED-43cb-92C2-25804820EDAC}">
              <c15:datalabelsRange>
                <c15:f>Ш16!$F$8:$F$17</c15:f>
                <c15:dlblRangeCache>
                  <c:ptCount val="10"/>
                  <c:pt idx="0">
                    <c:v>Иванов</c:v>
                  </c:pt>
                  <c:pt idx="1">
                    <c:v>Петров</c:v>
                  </c:pt>
                  <c:pt idx="2">
                    <c:v>Сидоров</c:v>
                  </c:pt>
                  <c:pt idx="3">
                    <c:v>Смирнов</c:v>
                  </c:pt>
                  <c:pt idx="4">
                    <c:v>Зайцев</c:v>
                  </c:pt>
                  <c:pt idx="5">
                    <c:v>Попов</c:v>
                  </c:pt>
                  <c:pt idx="6">
                    <c:v>Соколов</c:v>
                  </c:pt>
                  <c:pt idx="7">
                    <c:v>Морозов</c:v>
                  </c:pt>
                  <c:pt idx="8">
                    <c:v>Козлов</c:v>
                  </c:pt>
                  <c:pt idx="9">
                    <c:v>Волков</c:v>
                  </c:pt>
                </c15:dlblRangeCache>
              </c15:datalabelsRange>
            </c:ext>
          </c:extLst>
        </c:ser>
        <c:ser>
          <c:idx val="1"/>
          <c:order val="1"/>
          <c:spPr>
            <a:noFill/>
            <a:ln>
              <a:noFill/>
            </a:ln>
            <a:effectLst/>
          </c:spPr>
          <c:invertIfNegative val="0"/>
          <c:dLbls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bg1"/>
                    </a:solidFill>
                    <a:latin typeface="+mn-lt"/>
                    <a:ea typeface="Roboto Light" panose="02000000000000000000" pitchFamily="2" charset="0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 xmlns:c16r2="http://schemas.microsoft.com/office/drawing/2015/06/chart"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Ш16!$A$8:$A$17</c:f>
              <c:strCache>
                <c:ptCount val="10"/>
                <c:pt idx="0">
                  <c:v>Магазин 1</c:v>
                </c:pt>
                <c:pt idx="1">
                  <c:v>Магазин 2</c:v>
                </c:pt>
                <c:pt idx="2">
                  <c:v>Магазин 3</c:v>
                </c:pt>
                <c:pt idx="3">
                  <c:v>Магазин 4</c:v>
                </c:pt>
                <c:pt idx="4">
                  <c:v>Магазин 5</c:v>
                </c:pt>
                <c:pt idx="5">
                  <c:v>Магазин 6</c:v>
                </c:pt>
                <c:pt idx="6">
                  <c:v>Магазин 7</c:v>
                </c:pt>
                <c:pt idx="7">
                  <c:v>Магазин 8</c:v>
                </c:pt>
                <c:pt idx="8">
                  <c:v>Магазин 9</c:v>
                </c:pt>
                <c:pt idx="9">
                  <c:v>Магазин 10</c:v>
                </c:pt>
              </c:strCache>
            </c:strRef>
          </c:cat>
          <c:val>
            <c:numRef>
              <c:f>Ш16!$E$8:$E$17</c:f>
              <c:numCache>
                <c:formatCode>#\ ##0" р."</c:formatCode>
                <c:ptCount val="10"/>
                <c:pt idx="0">
                  <c:v>3700000</c:v>
                </c:pt>
                <c:pt idx="1">
                  <c:v>2600000</c:v>
                </c:pt>
                <c:pt idx="2">
                  <c:v>2000000</c:v>
                </c:pt>
                <c:pt idx="3">
                  <c:v>1700000</c:v>
                </c:pt>
                <c:pt idx="4">
                  <c:v>1200000</c:v>
                </c:pt>
                <c:pt idx="5">
                  <c:v>1200000</c:v>
                </c:pt>
                <c:pt idx="6">
                  <c:v>1100000</c:v>
                </c:pt>
                <c:pt idx="7">
                  <c:v>600000</c:v>
                </c:pt>
                <c:pt idx="8">
                  <c:v>600000</c:v>
                </c:pt>
                <c:pt idx="9">
                  <c:v>500000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B-B876-49B9-B01F-769313577E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overlap val="100"/>
        <c:axId val="622747152"/>
        <c:axId val="622753136"/>
      </c:barChart>
      <c:catAx>
        <c:axId val="622747152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Roboto Light" panose="02000000000000000000" pitchFamily="2" charset="0"/>
                <a:cs typeface="+mn-cs"/>
              </a:defRPr>
            </a:pPr>
            <a:endParaRPr lang="ru-RU"/>
          </a:p>
        </c:txPr>
        <c:crossAx val="622753136"/>
        <c:crosses val="autoZero"/>
        <c:auto val="1"/>
        <c:lblAlgn val="ctr"/>
        <c:lblOffset val="100"/>
        <c:noMultiLvlLbl val="0"/>
      </c:catAx>
      <c:valAx>
        <c:axId val="622753136"/>
        <c:scaling>
          <c:orientation val="minMax"/>
        </c:scaling>
        <c:delete val="1"/>
        <c:axPos val="t"/>
        <c:numFmt formatCode="#\ ##0" sourceLinked="0"/>
        <c:majorTickMark val="none"/>
        <c:minorTickMark val="none"/>
        <c:tickLblPos val="nextTo"/>
        <c:crossAx val="622747152"/>
        <c:crosses val="autoZero"/>
        <c:crossBetween val="between"/>
        <c:dispUnits>
          <c:builtInUnit val="millions"/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bg2">
          <a:lumMod val="90000"/>
        </a:schemeClr>
      </a:solidFill>
      <a:round/>
    </a:ln>
    <a:effectLst/>
  </c:spPr>
  <c:txPr>
    <a:bodyPr/>
    <a:lstStyle/>
    <a:p>
      <a:pPr>
        <a:defRPr>
          <a:latin typeface="+mn-lt"/>
          <a:ea typeface="Roboto Light" panose="02000000000000000000" pitchFamily="2" charset="0"/>
        </a:defRPr>
      </a:pPr>
      <a:endParaRPr lang="ru-RU"/>
    </a:p>
  </c:txPr>
  <c:printSettings>
    <c:headerFooter/>
    <c:pageMargins b="0.75" l="0.7" r="0.7" t="0.75" header="0.3" footer="0.3"/>
    <c:pageSetup orientation="portrait"/>
  </c:printSettings>
  <c:userShapes r:id="rId3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_xlchart.v2.3</cx:f>
      </cx:strDim>
      <cx:numDim type="val">
        <cx:f>_xlchart.v2.5</cx:f>
      </cx:numDim>
    </cx:data>
  </cx:chartData>
  <cx:chart>
    <cx:title pos="t" align="ctr" overlay="0">
      <cx:tx>
        <cx:txData>
          <cx:v>Воронка продаж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r>
            <a:rPr lang="ru-RU" sz="14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Воронка продаж</a:t>
          </a:r>
        </a:p>
      </cx:txPr>
    </cx:title>
    <cx:plotArea>
      <cx:plotAreaRegion>
        <cx:series layoutId="funnel" uniqueId="{D1F6786F-3B94-4D43-A4A1-27DB841E7344}">
          <cx:tx>
            <cx:txData>
              <cx:f>_xlchart.v2.4</cx:f>
              <cx:v>Кол-во клиентов</cx:v>
            </cx:txData>
          </cx:tx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050">
                    <a:solidFill>
                      <a:schemeClr val="bg1"/>
                    </a:solidFill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endParaRPr lang="ru-RU" sz="1050" b="0" i="0" u="none" strike="noStrike" baseline="0">
                  <a:solidFill>
                    <a:schemeClr val="bg1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txPr>
            <cx:visibility seriesName="0" categoryName="0" value="1"/>
          </cx:dataLabels>
          <cx:dataId val="0"/>
        </cx:series>
      </cx:plotAreaRegion>
      <cx:axis id="0">
        <cx:catScaling gapWidth="0.100000001"/>
        <cx:tickLabels/>
        <cx:spPr>
          <a:ln>
            <a:noFill/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900" cap="small" baseline="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ru-RU" sz="900" b="0" i="0" u="none" strike="noStrike" cap="small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</cx:chart>
  <cx:spPr>
    <a:ln>
      <a:solidFill>
        <a:srgbClr val="D9D9D9"/>
      </a:solidFill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_xlchart.v2.0</cx:f>
      </cx:strDim>
      <cx:numDim type="val">
        <cx:f>_xlchart.v2.2</cx:f>
      </cx:numDim>
    </cx:data>
  </cx:chartData>
  <cx:chart>
    <cx:title pos="t" align="ctr" overlay="0">
      <cx:tx>
        <cx:txData>
          <cx:v>Воронка продаж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r>
            <a:rPr lang="ru-RU" sz="14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Воронка продаж</a:t>
          </a:r>
        </a:p>
      </cx:txPr>
    </cx:title>
    <cx:plotArea>
      <cx:plotAreaRegion>
        <cx:series layoutId="funnel" uniqueId="{D1F6786F-3B94-4D43-A4A1-27DB841E7344}">
          <cx:tx>
            <cx:txData>
              <cx:f>_xlchart.v2.1</cx:f>
              <cx:v>Кол-во клиентов</cx:v>
            </cx:txData>
          </cx:tx>
          <cx:dataPt idx="0">
            <cx:spPr>
              <a:solidFill>
                <a:srgbClr val="70AD47">
                  <a:lumMod val="20000"/>
                  <a:lumOff val="80000"/>
                </a:srgbClr>
              </a:solidFill>
            </cx:spPr>
          </cx:dataPt>
          <cx:dataPt idx="1">
            <cx:spPr>
              <a:solidFill>
                <a:srgbClr val="70AD47">
                  <a:lumMod val="40000"/>
                  <a:lumOff val="60000"/>
                </a:srgbClr>
              </a:solidFill>
            </cx:spPr>
          </cx:dataPt>
          <cx:dataPt idx="2">
            <cx:spPr>
              <a:solidFill>
                <a:srgbClr val="70AD47">
                  <a:lumMod val="60000"/>
                  <a:lumOff val="40000"/>
                </a:srgbClr>
              </a:solidFill>
            </cx:spPr>
          </cx:dataPt>
          <cx:dataPt idx="3">
            <cx:spPr>
              <a:solidFill>
                <a:srgbClr val="70AD47"/>
              </a:solidFill>
            </cx:spPr>
          </cx:dataPt>
          <cx:dataPt idx="4">
            <cx:spPr>
              <a:solidFill>
                <a:srgbClr val="70AD47">
                  <a:lumMod val="75000"/>
                </a:srgbClr>
              </a:solidFill>
            </cx:spPr>
          </cx:dataPt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050">
                    <a:solidFill>
                      <a:schemeClr val="bg1"/>
                    </a:solidFill>
                    <a:latin typeface="Arial" panose="020B0604020202020204" pitchFamily="34" charset="0"/>
                    <a:ea typeface="Arial" panose="020B0604020202020204" pitchFamily="34" charset="0"/>
                    <a:cs typeface="Arial" panose="020B0604020202020204" pitchFamily="34" charset="0"/>
                  </a:defRPr>
                </a:pPr>
                <a:endParaRPr lang="ru-RU" sz="1050" b="0" i="0" u="none" strike="noStrike" baseline="0">
                  <a:solidFill>
                    <a:schemeClr val="bg1"/>
                  </a:solidFill>
                  <a:latin typeface="Arial" panose="020B0604020202020204" pitchFamily="34" charset="0"/>
                  <a:cs typeface="Arial" panose="020B0604020202020204" pitchFamily="34" charset="0"/>
                </a:endParaRPr>
              </a:p>
            </cx:txPr>
            <cx:visibility seriesName="0" categoryName="0" value="1"/>
            <cx:dataLabel idx="0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>
                      <a:solidFill>
                        <a:schemeClr val="bg1">
                          <a:lumMod val="65000"/>
                        </a:schemeClr>
                      </a:solidFill>
                    </a:defRPr>
                  </a:pPr>
                  <a:r>
                    <a:rPr lang="ru-RU" sz="1050" b="0" i="0" u="none" strike="noStrike" baseline="0">
                      <a:solidFill>
                        <a:schemeClr val="bg1">
                          <a:lumMod val="65000"/>
                        </a:schemeClr>
                      </a:solidFill>
                      <a:latin typeface="Arial" panose="020B0604020202020204" pitchFamily="34" charset="0"/>
                      <a:cs typeface="Arial" panose="020B0604020202020204" pitchFamily="34" charset="0"/>
                    </a:rPr>
                    <a:t> 537</a:t>
                  </a:r>
                </a:p>
              </cx:txPr>
              <cx:visibility seriesName="0" categoryName="0" value="1"/>
            </cx:dataLabel>
          </cx:dataLabels>
          <cx:dataId val="0"/>
        </cx:series>
      </cx:plotAreaRegion>
      <cx:axis id="0">
        <cx:catScaling gapWidth="0.100000001"/>
        <cx:tickLabels/>
        <cx:spPr>
          <a:ln>
            <a:noFill/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900" cap="small" baseline="0">
                <a:latin typeface="Arial" panose="020B0604020202020204" pitchFamily="34" charset="0"/>
                <a:ea typeface="Arial" panose="020B0604020202020204" pitchFamily="34" charset="0"/>
                <a:cs typeface="Arial" panose="020B0604020202020204" pitchFamily="34" charset="0"/>
              </a:defRPr>
            </a:pPr>
            <a:endParaRPr lang="ru-RU" sz="900" b="0" i="0" u="none" strike="noStrike" cap="small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x:txPr>
      </cx:axis>
    </cx:plotArea>
  </cx:chart>
  <cx:spPr>
    <a:ln>
      <a:solidFill>
        <a:srgbClr val="D9D9D9"/>
      </a:solidFill>
    </a:ln>
  </cx:spPr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</cx:f>
      </cx:strDim>
      <cx:numDim type="val">
        <cx:f>_xlchart.v5.8</cx:f>
      </cx:numDim>
    </cx:data>
  </cx:chartData>
  <cx:chart>
    <cx:title pos="t" align="ctr" overlay="0">
      <cx:tx>
        <cx:txData>
          <cx:v>Анализ прибыли компании, млн руб.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cap="small" baseline="0"/>
          </a:pPr>
          <a:r>
            <a:rPr lang="ru-RU" sz="1400" b="0" i="0" u="none" strike="noStrike" cap="small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/>
            </a:rPr>
            <a:t>Анализ прибыли компании, млн руб.</a:t>
          </a:r>
        </a:p>
      </cx:txPr>
    </cx:title>
    <cx:plotArea>
      <cx:plotAreaRegion>
        <cx:series layoutId="waterfall" uniqueId="{B1778276-E38D-427C-839A-8B7F7B710E32}">
          <cx:tx>
            <cx:txData>
              <cx:f>_xlchart.v5.7</cx:f>
              <cx:v>Сумма</cx:v>
            </cx:txData>
          </cx:tx>
          <cx:dataLabels pos="outEnd">
            <cx:visibility seriesName="0" categoryName="0" value="1"/>
          </cx:dataLabels>
          <cx:dataId val="0"/>
          <cx:layoutPr>
            <cx:subtotals>
              <cx:idx val="3"/>
              <cx:idx val="11"/>
              <cx:idx val="14"/>
            </cx:subtotals>
          </cx:layoutPr>
        </cx:series>
      </cx:plotAreaRegion>
      <cx:axis id="0">
        <cx:catScaling gapWidth="0.5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700" cap="small" baseline="0"/>
            </a:pPr>
            <a:endParaRPr lang="ru-RU" sz="700" b="0" i="0" u="none" strike="noStrike" cap="small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/>
            </a:endParaRPr>
          </a:p>
        </cx:txPr>
      </cx:axis>
      <cx:axis id="1" hidden="1">
        <cx:valScaling/>
        <cx:majorGridlines>
          <cx:spPr>
            <a:ln>
              <a:solidFill>
                <a:schemeClr val="bg1">
                  <a:lumMod val="95000"/>
                </a:schemeClr>
              </a:solidFill>
            </a:ln>
          </cx:spPr>
        </cx:majorGridlines>
        <cx:tickLabels/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00"/>
          </a:pPr>
          <a:endParaRPr lang="ru-RU" sz="10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/>
          </a:endParaRPr>
        </a:p>
      </cx:txPr>
    </cx:legend>
  </cx:chart>
  <cx:spPr>
    <a:ln>
      <a:solidFill>
        <a:schemeClr val="bg1">
          <a:lumMod val="95000"/>
        </a:schemeClr>
      </a:solidFill>
    </a:ln>
  </cx:spPr>
  <cx:fmtOvrs>
    <cx:fmtOvr idx="0">
      <cx:spPr>
        <a:solidFill>
          <a:srgbClr val="00B050"/>
        </a:solidFill>
      </cx:spPr>
    </cx:fmtOvr>
    <cx:fmtOvr idx="1">
      <cx:spPr>
        <a:solidFill>
          <a:srgbClr val="FF0000"/>
        </a:solidFill>
      </cx:spPr>
    </cx:fmtOvr>
  </cx:fmtOvrs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</cx:strDim>
      <cx:numDim type="val">
        <cx:f>_xlchart.v5.11</cx:f>
      </cx:numDim>
    </cx:data>
  </cx:chartData>
  <cx:chart>
    <cx:title pos="t" align="ctr" overlay="0">
      <cx:tx>
        <cx:txData>
          <cx:v>Выполнение плана, %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600" cap="small" baseline="0"/>
          </a:pPr>
          <a:r>
            <a:rPr lang="ru-RU" sz="1600" b="0" i="0" u="none" strike="noStrike" cap="small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/>
            </a:rPr>
            <a:t>Выполнение плана, %</a:t>
          </a:r>
        </a:p>
      </cx:txPr>
    </cx:title>
    <cx:plotArea>
      <cx:plotAreaRegion>
        <cx:series layoutId="waterfall" uniqueId="{C928BA52-9ACE-45A8-B63F-D6C53CA02E5B}">
          <cx:tx>
            <cx:txData>
              <cx:f>_xlchart.v5.10</cx:f>
              <cx:v>Сумма</cx:v>
            </cx:txData>
          </cx:tx>
          <cx:dataLabels pos="out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050"/>
                </a:pPr>
                <a:endParaRPr lang="ru-RU" sz="105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Arial"/>
                </a:endParaRPr>
              </a:p>
            </cx:txPr>
            <cx:visibility seriesName="0" categoryName="0" value="1"/>
          </cx:dataLabels>
          <cx:dataId val="0"/>
          <cx:layoutPr>
            <cx:subtotals>
              <cx:idx val="5"/>
            </cx:subtotals>
          </cx:layoutPr>
        </cx:series>
      </cx:plotAreaRegion>
      <cx:axis id="0">
        <cx:catScaling gapWidth="0.5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000"/>
            </a:pPr>
            <a:endParaRPr lang="ru-RU" sz="10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/>
            </a:endParaRPr>
          </a:p>
        </cx:txPr>
      </cx:axis>
      <cx:axis id="1" hidden="1">
        <cx:valScaling/>
        <cx:tickLabels/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50"/>
          </a:pPr>
          <a:endParaRPr lang="ru-RU" sz="105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/>
          </a:endParaRPr>
        </a:p>
      </cx:txPr>
    </cx:legend>
  </cx:chart>
  <cx:spPr>
    <a:ln>
      <a:noFill/>
    </a:ln>
  </cx:spPr>
  <cx:fmtOvrs>
    <cx:fmtOvr idx="0">
      <cx:spPr>
        <a:solidFill>
          <a:srgbClr val="00B050"/>
        </a:solidFill>
      </cx:spPr>
    </cx:fmtOvr>
    <cx:fmtOvr idx="1">
      <cx:spPr>
        <a:solidFill>
          <a:srgbClr val="FF0000"/>
        </a:solidFill>
      </cx:spPr>
    </cx:fmtOvr>
  </cx:fmtOvrs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10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7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30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7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9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33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33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1197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1197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62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33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33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1197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1197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62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33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33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1197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1197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62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33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33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1197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1197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62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33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33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1197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1197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62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33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33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1197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1197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62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33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33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1197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1197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62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33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33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1197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1197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62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33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33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1197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1197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62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33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33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1197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1197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197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62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1197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10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30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7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90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20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7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9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hyperlink" Target="https://excellentschool.ru/excellent_school?utm_source=templates" TargetMode="Externa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2.xml"/><Relationship Id="rId3" Type="http://schemas.openxmlformats.org/officeDocument/2006/relationships/chart" Target="../charts/chart7.xml"/><Relationship Id="rId7" Type="http://schemas.openxmlformats.org/officeDocument/2006/relationships/chart" Target="../charts/chart11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6" Type="http://schemas.openxmlformats.org/officeDocument/2006/relationships/chart" Target="../charts/chart10.xml"/><Relationship Id="rId5" Type="http://schemas.openxmlformats.org/officeDocument/2006/relationships/chart" Target="../charts/chart9.xml"/><Relationship Id="rId4" Type="http://schemas.openxmlformats.org/officeDocument/2006/relationships/chart" Target="../charts/chart8.xml"/></Relationships>
</file>

<file path=xl/drawings/_rels/drawing100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20.xml"/><Relationship Id="rId13" Type="http://schemas.openxmlformats.org/officeDocument/2006/relationships/chart" Target="../charts/chart125.xml"/><Relationship Id="rId3" Type="http://schemas.openxmlformats.org/officeDocument/2006/relationships/chart" Target="../charts/chart115.xml"/><Relationship Id="rId7" Type="http://schemas.openxmlformats.org/officeDocument/2006/relationships/chart" Target="../charts/chart119.xml"/><Relationship Id="rId12" Type="http://schemas.openxmlformats.org/officeDocument/2006/relationships/chart" Target="../charts/chart124.xml"/><Relationship Id="rId2" Type="http://schemas.openxmlformats.org/officeDocument/2006/relationships/chart" Target="../charts/chart114.xml"/><Relationship Id="rId1" Type="http://schemas.openxmlformats.org/officeDocument/2006/relationships/chart" Target="../charts/chart113.xml"/><Relationship Id="rId6" Type="http://schemas.openxmlformats.org/officeDocument/2006/relationships/chart" Target="../charts/chart118.xml"/><Relationship Id="rId11" Type="http://schemas.openxmlformats.org/officeDocument/2006/relationships/chart" Target="../charts/chart123.xml"/><Relationship Id="rId5" Type="http://schemas.openxmlformats.org/officeDocument/2006/relationships/chart" Target="../charts/chart117.xml"/><Relationship Id="rId10" Type="http://schemas.openxmlformats.org/officeDocument/2006/relationships/chart" Target="../charts/chart122.xml"/><Relationship Id="rId4" Type="http://schemas.openxmlformats.org/officeDocument/2006/relationships/chart" Target="../charts/chart116.xml"/><Relationship Id="rId9" Type="http://schemas.openxmlformats.org/officeDocument/2006/relationships/chart" Target="../charts/chart121.xml"/></Relationships>
</file>

<file path=xl/drawings/_rels/drawing1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8.xml"/><Relationship Id="rId2" Type="http://schemas.openxmlformats.org/officeDocument/2006/relationships/chart" Target="../charts/chart127.xml"/><Relationship Id="rId1" Type="http://schemas.openxmlformats.org/officeDocument/2006/relationships/chart" Target="../charts/chart126.xml"/><Relationship Id="rId4" Type="http://schemas.openxmlformats.org/officeDocument/2006/relationships/chart" Target="../charts/chart129.xml"/></Relationships>
</file>

<file path=xl/drawings/_rels/drawing11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31.xml"/><Relationship Id="rId1" Type="http://schemas.openxmlformats.org/officeDocument/2006/relationships/chart" Target="../charts/chart130.xml"/></Relationships>
</file>

<file path=xl/drawings/_rels/drawing120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33.xml"/><Relationship Id="rId1" Type="http://schemas.openxmlformats.org/officeDocument/2006/relationships/chart" Target="../charts/chart132.xml"/></Relationships>
</file>

<file path=xl/drawings/_rels/drawing12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35.xml"/><Relationship Id="rId1" Type="http://schemas.openxmlformats.org/officeDocument/2006/relationships/chart" Target="../charts/chart134.xml"/></Relationships>
</file>

<file path=xl/drawings/_rels/drawing12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8.xml"/><Relationship Id="rId2" Type="http://schemas.openxmlformats.org/officeDocument/2006/relationships/chart" Target="../charts/chart137.xml"/><Relationship Id="rId1" Type="http://schemas.openxmlformats.org/officeDocument/2006/relationships/chart" Target="../charts/chart136.xml"/></Relationships>
</file>

<file path=xl/drawings/_rels/drawing128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openxmlformats.org/officeDocument/2006/relationships/chart" Target="../charts/chart139.xml"/><Relationship Id="rId1" Type="http://schemas.microsoft.com/office/2014/relationships/chartEx" Target="../charts/chartEx1.xml"/><Relationship Id="rId4" Type="http://schemas.openxmlformats.org/officeDocument/2006/relationships/chart" Target="../charts/chart140.xml"/></Relationships>
</file>

<file path=xl/drawings/_rels/drawing13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43.xml"/><Relationship Id="rId2" Type="http://schemas.openxmlformats.org/officeDocument/2006/relationships/chart" Target="../charts/chart142.xml"/><Relationship Id="rId1" Type="http://schemas.openxmlformats.org/officeDocument/2006/relationships/chart" Target="../charts/chart141.xml"/><Relationship Id="rId5" Type="http://schemas.openxmlformats.org/officeDocument/2006/relationships/chart" Target="../charts/chart145.xml"/><Relationship Id="rId4" Type="http://schemas.openxmlformats.org/officeDocument/2006/relationships/chart" Target="../charts/chart144.xml"/></Relationships>
</file>

<file path=xl/drawings/_rels/drawing13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47.xml"/><Relationship Id="rId1" Type="http://schemas.openxmlformats.org/officeDocument/2006/relationships/chart" Target="../charts/chart146.xml"/></Relationships>
</file>

<file path=xl/drawings/_rels/drawing13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49.xml"/><Relationship Id="rId1" Type="http://schemas.openxmlformats.org/officeDocument/2006/relationships/chart" Target="../charts/chart148.xml"/></Relationships>
</file>

<file path=xl/drawings/_rels/drawing13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0.xml"/></Relationships>
</file>

<file path=xl/drawings/_rels/drawing13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2.xml"/><Relationship Id="rId2" Type="http://schemas.openxmlformats.org/officeDocument/2006/relationships/chart" Target="../charts/chart151.xml"/><Relationship Id="rId1" Type="http://schemas.microsoft.com/office/2014/relationships/chartEx" Target="../charts/chartEx3.xml"/><Relationship Id="rId4" Type="http://schemas.microsoft.com/office/2014/relationships/chartEx" Target="../charts/chartEx4.xml"/></Relationships>
</file>

<file path=xl/drawings/_rels/drawing140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60.xml"/><Relationship Id="rId3" Type="http://schemas.openxmlformats.org/officeDocument/2006/relationships/chart" Target="../charts/chart155.xml"/><Relationship Id="rId7" Type="http://schemas.openxmlformats.org/officeDocument/2006/relationships/chart" Target="../charts/chart159.xml"/><Relationship Id="rId2" Type="http://schemas.openxmlformats.org/officeDocument/2006/relationships/chart" Target="../charts/chart154.xml"/><Relationship Id="rId1" Type="http://schemas.openxmlformats.org/officeDocument/2006/relationships/chart" Target="../charts/chart153.xml"/><Relationship Id="rId6" Type="http://schemas.openxmlformats.org/officeDocument/2006/relationships/chart" Target="../charts/chart158.xml"/><Relationship Id="rId11" Type="http://schemas.openxmlformats.org/officeDocument/2006/relationships/chart" Target="../charts/chart163.xml"/><Relationship Id="rId5" Type="http://schemas.openxmlformats.org/officeDocument/2006/relationships/chart" Target="../charts/chart157.xml"/><Relationship Id="rId10" Type="http://schemas.openxmlformats.org/officeDocument/2006/relationships/chart" Target="../charts/chart162.xml"/><Relationship Id="rId4" Type="http://schemas.openxmlformats.org/officeDocument/2006/relationships/chart" Target="../charts/chart156.xml"/><Relationship Id="rId9" Type="http://schemas.openxmlformats.org/officeDocument/2006/relationships/chart" Target="../charts/chart161.xml"/></Relationships>
</file>

<file path=xl/drawings/_rels/drawing1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hyperlink" Target="https://excellentschool.ru/excellent_school?utm_source=templates" TargetMode="External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0.xml"/><Relationship Id="rId3" Type="http://schemas.openxmlformats.org/officeDocument/2006/relationships/chart" Target="../charts/chart15.xml"/><Relationship Id="rId7" Type="http://schemas.openxmlformats.org/officeDocument/2006/relationships/chart" Target="../charts/chart19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chart" Target="../charts/chart16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svg"/><Relationship Id="rId11" Type="http://schemas.openxmlformats.org/officeDocument/2006/relationships/image" Target="../media/image11.png"/><Relationship Id="rId5" Type="http://schemas.openxmlformats.org/officeDocument/2006/relationships/image" Target="../media/image6.png"/><Relationship Id="rId15" Type="http://schemas.openxmlformats.org/officeDocument/2006/relationships/image" Target="../media/image1.png"/><Relationship Id="rId10" Type="http://schemas.openxmlformats.org/officeDocument/2006/relationships/image" Target="../media/image10.png"/><Relationship Id="rId4" Type="http://schemas.openxmlformats.org/officeDocument/2006/relationships/image" Target="../media/image5.png"/><Relationship Id="rId9" Type="http://schemas.openxmlformats.org/officeDocument/2006/relationships/image" Target="../media/image9.png"/><Relationship Id="rId14" Type="http://schemas.openxmlformats.org/officeDocument/2006/relationships/hyperlink" Target="https://excellentschool.ru/excellent_school?utm_source=templates" TargetMode="Externa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3.xml"/><Relationship Id="rId2" Type="http://schemas.openxmlformats.org/officeDocument/2006/relationships/chart" Target="../charts/chart22.xml"/><Relationship Id="rId1" Type="http://schemas.openxmlformats.org/officeDocument/2006/relationships/chart" Target="../charts/chart21.xml"/><Relationship Id="rId4" Type="http://schemas.openxmlformats.org/officeDocument/2006/relationships/chart" Target="../charts/chart24.xml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chart" Target="../charts/chart26.xml"/><Relationship Id="rId1" Type="http://schemas.openxmlformats.org/officeDocument/2006/relationships/chart" Target="../charts/chart25.xml"/><Relationship Id="rId4" Type="http://schemas.openxmlformats.org/officeDocument/2006/relationships/chart" Target="../charts/chart28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https://excellentschool.ru/excellent_school?utm_source=templates" TargetMode="External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1.xml"/><Relationship Id="rId2" Type="http://schemas.openxmlformats.org/officeDocument/2006/relationships/chart" Target="../charts/chart30.xml"/><Relationship Id="rId1" Type="http://schemas.openxmlformats.org/officeDocument/2006/relationships/chart" Target="../charts/chart29.xml"/><Relationship Id="rId5" Type="http://schemas.openxmlformats.org/officeDocument/2006/relationships/chart" Target="../charts/chart33.xml"/><Relationship Id="rId4" Type="http://schemas.openxmlformats.org/officeDocument/2006/relationships/chart" Target="../charts/chart32.xml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6.xml"/><Relationship Id="rId2" Type="http://schemas.openxmlformats.org/officeDocument/2006/relationships/chart" Target="../charts/chart35.xml"/><Relationship Id="rId1" Type="http://schemas.openxmlformats.org/officeDocument/2006/relationships/chart" Target="../charts/chart34.xml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hyperlink" Target="#&#1064;8!A110"/><Relationship Id="rId21" Type="http://schemas.openxmlformats.org/officeDocument/2006/relationships/image" Target="../media/image26.png"/><Relationship Id="rId42" Type="http://schemas.openxmlformats.org/officeDocument/2006/relationships/image" Target="../media/image39.png"/><Relationship Id="rId63" Type="http://schemas.openxmlformats.org/officeDocument/2006/relationships/image" Target="../media/image53.png"/><Relationship Id="rId84" Type="http://schemas.openxmlformats.org/officeDocument/2006/relationships/image" Target="../media/image65.png"/><Relationship Id="rId138" Type="http://schemas.openxmlformats.org/officeDocument/2006/relationships/hyperlink" Target="#'&#1041;1 &#1042;&#1086;&#1088;&#1086;&#1085;&#1082;&#1072;'!A30"/><Relationship Id="rId159" Type="http://schemas.openxmlformats.org/officeDocument/2006/relationships/hyperlink" Target="#'&#1041;7 KPI'!A47"/><Relationship Id="rId170" Type="http://schemas.openxmlformats.org/officeDocument/2006/relationships/image" Target="../media/image115.png"/><Relationship Id="rId107" Type="http://schemas.openxmlformats.org/officeDocument/2006/relationships/hyperlink" Target="#&#1064;17!A55"/><Relationship Id="rId11" Type="http://schemas.openxmlformats.org/officeDocument/2006/relationships/image" Target="../media/image21.png"/><Relationship Id="rId32" Type="http://schemas.openxmlformats.org/officeDocument/2006/relationships/image" Target="../media/image32.png"/><Relationship Id="rId53" Type="http://schemas.openxmlformats.org/officeDocument/2006/relationships/hyperlink" Target="#&#1064;11!A50"/><Relationship Id="rId74" Type="http://schemas.openxmlformats.org/officeDocument/2006/relationships/image" Target="../media/image59.png"/><Relationship Id="rId128" Type="http://schemas.openxmlformats.org/officeDocument/2006/relationships/image" Target="../media/image91.png"/><Relationship Id="rId149" Type="http://schemas.openxmlformats.org/officeDocument/2006/relationships/hyperlink" Target="#'&#1041;1 &#1042;&#1086;&#1088;&#1086;&#1085;&#1082;&#1072;'!A67"/><Relationship Id="rId5" Type="http://schemas.openxmlformats.org/officeDocument/2006/relationships/hyperlink" Target="#&#1064;1!A50"/><Relationship Id="rId95" Type="http://schemas.openxmlformats.org/officeDocument/2006/relationships/hyperlink" Target="#&#1064;20!A15"/><Relationship Id="rId160" Type="http://schemas.openxmlformats.org/officeDocument/2006/relationships/image" Target="../media/image109.png"/><Relationship Id="rId22" Type="http://schemas.openxmlformats.org/officeDocument/2006/relationships/hyperlink" Target="#&#1064;14!A30"/><Relationship Id="rId43" Type="http://schemas.openxmlformats.org/officeDocument/2006/relationships/image" Target="../media/image40.png"/><Relationship Id="rId64" Type="http://schemas.openxmlformats.org/officeDocument/2006/relationships/hyperlink" Target="#&#1064;6!A55"/><Relationship Id="rId118" Type="http://schemas.openxmlformats.org/officeDocument/2006/relationships/image" Target="../media/image84.png"/><Relationship Id="rId139" Type="http://schemas.openxmlformats.org/officeDocument/2006/relationships/image" Target="../media/image97.png"/><Relationship Id="rId85" Type="http://schemas.openxmlformats.org/officeDocument/2006/relationships/hyperlink" Target="#&#1064;5!A3"/><Relationship Id="rId150" Type="http://schemas.openxmlformats.org/officeDocument/2006/relationships/image" Target="../media/image104.png"/><Relationship Id="rId171" Type="http://schemas.openxmlformats.org/officeDocument/2006/relationships/hyperlink" Target="#&#1064;20!A50"/><Relationship Id="rId12" Type="http://schemas.openxmlformats.org/officeDocument/2006/relationships/hyperlink" Target="#&#1064;3!A30"/><Relationship Id="rId33" Type="http://schemas.openxmlformats.org/officeDocument/2006/relationships/image" Target="../media/image33.png"/><Relationship Id="rId108" Type="http://schemas.openxmlformats.org/officeDocument/2006/relationships/image" Target="../media/image79.png"/><Relationship Id="rId129" Type="http://schemas.openxmlformats.org/officeDocument/2006/relationships/hyperlink" Target="#&#1064;22!A15"/><Relationship Id="rId54" Type="http://schemas.openxmlformats.org/officeDocument/2006/relationships/image" Target="../media/image47.png"/><Relationship Id="rId75" Type="http://schemas.openxmlformats.org/officeDocument/2006/relationships/image" Target="../media/image60.png"/><Relationship Id="rId96" Type="http://schemas.openxmlformats.org/officeDocument/2006/relationships/image" Target="../media/image71.png"/><Relationship Id="rId140" Type="http://schemas.openxmlformats.org/officeDocument/2006/relationships/image" Target="../media/image98.png"/><Relationship Id="rId161" Type="http://schemas.openxmlformats.org/officeDocument/2006/relationships/hyperlink" Target="#'&#1041;7 KPI'!A67"/><Relationship Id="rId1" Type="http://schemas.openxmlformats.org/officeDocument/2006/relationships/hyperlink" Target="#&#1064;1!A3"/><Relationship Id="rId6" Type="http://schemas.openxmlformats.org/officeDocument/2006/relationships/image" Target="../media/image18.png"/><Relationship Id="rId23" Type="http://schemas.openxmlformats.org/officeDocument/2006/relationships/image" Target="../media/image27.png"/><Relationship Id="rId28" Type="http://schemas.openxmlformats.org/officeDocument/2006/relationships/image" Target="../media/image30.png"/><Relationship Id="rId49" Type="http://schemas.openxmlformats.org/officeDocument/2006/relationships/image" Target="../media/image44.png"/><Relationship Id="rId114" Type="http://schemas.openxmlformats.org/officeDocument/2006/relationships/image" Target="../media/image82.png"/><Relationship Id="rId119" Type="http://schemas.openxmlformats.org/officeDocument/2006/relationships/hyperlink" Target="#&#1064;9!A50"/><Relationship Id="rId44" Type="http://schemas.openxmlformats.org/officeDocument/2006/relationships/hyperlink" Target="#&#1064;10!A1"/><Relationship Id="rId60" Type="http://schemas.openxmlformats.org/officeDocument/2006/relationships/image" Target="../media/image51.png"/><Relationship Id="rId65" Type="http://schemas.openxmlformats.org/officeDocument/2006/relationships/image" Target="../media/image54.png"/><Relationship Id="rId81" Type="http://schemas.openxmlformats.org/officeDocument/2006/relationships/image" Target="../media/image63.png"/><Relationship Id="rId86" Type="http://schemas.openxmlformats.org/officeDocument/2006/relationships/image" Target="../media/image66.png"/><Relationship Id="rId130" Type="http://schemas.openxmlformats.org/officeDocument/2006/relationships/image" Target="../media/image92.png"/><Relationship Id="rId135" Type="http://schemas.openxmlformats.org/officeDocument/2006/relationships/image" Target="../media/image95.png"/><Relationship Id="rId151" Type="http://schemas.openxmlformats.org/officeDocument/2006/relationships/hyperlink" Target="#'&#1041;6 &#1042;&#1086;&#1076;&#1086;&#1087;&#1072;&#1076;'!A1"/><Relationship Id="rId156" Type="http://schemas.openxmlformats.org/officeDocument/2006/relationships/image" Target="../media/image107.png"/><Relationship Id="rId172" Type="http://schemas.openxmlformats.org/officeDocument/2006/relationships/image" Target="../media/image116.png"/><Relationship Id="rId13" Type="http://schemas.openxmlformats.org/officeDocument/2006/relationships/image" Target="../media/image22.png"/><Relationship Id="rId18" Type="http://schemas.openxmlformats.org/officeDocument/2006/relationships/hyperlink" Target="#&#1064;17!A20"/><Relationship Id="rId39" Type="http://schemas.openxmlformats.org/officeDocument/2006/relationships/image" Target="../media/image37.png"/><Relationship Id="rId109" Type="http://schemas.openxmlformats.org/officeDocument/2006/relationships/hyperlink" Target="https://excellentschool.ru/excellent_school?utm_source=templates" TargetMode="External"/><Relationship Id="rId34" Type="http://schemas.openxmlformats.org/officeDocument/2006/relationships/hyperlink" Target="#&#1064;18!A15"/><Relationship Id="rId50" Type="http://schemas.openxmlformats.org/officeDocument/2006/relationships/hyperlink" Target="#&#1064;11!A10"/><Relationship Id="rId55" Type="http://schemas.openxmlformats.org/officeDocument/2006/relationships/image" Target="../media/image48.png"/><Relationship Id="rId76" Type="http://schemas.openxmlformats.org/officeDocument/2006/relationships/hyperlink" Target="#&#1064;15!A50"/><Relationship Id="rId97" Type="http://schemas.openxmlformats.org/officeDocument/2006/relationships/hyperlink" Target="#'&#1041;3 &#1062;&#1040;'!A1"/><Relationship Id="rId104" Type="http://schemas.openxmlformats.org/officeDocument/2006/relationships/image" Target="../media/image76.png"/><Relationship Id="rId120" Type="http://schemas.openxmlformats.org/officeDocument/2006/relationships/image" Target="../media/image85.png"/><Relationship Id="rId125" Type="http://schemas.openxmlformats.org/officeDocument/2006/relationships/image" Target="../media/image89.png"/><Relationship Id="rId141" Type="http://schemas.openxmlformats.org/officeDocument/2006/relationships/hyperlink" Target="#'&#1041;1 &#1042;&#1086;&#1088;&#1086;&#1085;&#1082;&#1072;'!A58"/><Relationship Id="rId146" Type="http://schemas.openxmlformats.org/officeDocument/2006/relationships/hyperlink" Target="#&#1064;23!A15"/><Relationship Id="rId167" Type="http://schemas.openxmlformats.org/officeDocument/2006/relationships/image" Target="../media/image113.png"/><Relationship Id="rId7" Type="http://schemas.openxmlformats.org/officeDocument/2006/relationships/image" Target="../media/image19.png"/><Relationship Id="rId71" Type="http://schemas.openxmlformats.org/officeDocument/2006/relationships/hyperlink" Target="#&#1064;14!A55"/><Relationship Id="rId92" Type="http://schemas.openxmlformats.org/officeDocument/2006/relationships/image" Target="../media/image69.png"/><Relationship Id="rId162" Type="http://schemas.openxmlformats.org/officeDocument/2006/relationships/image" Target="../media/image110.png"/><Relationship Id="rId2" Type="http://schemas.openxmlformats.org/officeDocument/2006/relationships/image" Target="../media/image16.png"/><Relationship Id="rId29" Type="http://schemas.openxmlformats.org/officeDocument/2006/relationships/hyperlink" Target="#&#1064;4!A50"/><Relationship Id="rId24" Type="http://schemas.openxmlformats.org/officeDocument/2006/relationships/hyperlink" Target="#&#1064;4!A21"/><Relationship Id="rId40" Type="http://schemas.openxmlformats.org/officeDocument/2006/relationships/hyperlink" Target="#&#1064;3!A60"/><Relationship Id="rId45" Type="http://schemas.openxmlformats.org/officeDocument/2006/relationships/image" Target="../media/image41.png"/><Relationship Id="rId66" Type="http://schemas.openxmlformats.org/officeDocument/2006/relationships/image" Target="../media/image55.png"/><Relationship Id="rId87" Type="http://schemas.openxmlformats.org/officeDocument/2006/relationships/hyperlink" Target="#&#1064;5!A19"/><Relationship Id="rId110" Type="http://schemas.openxmlformats.org/officeDocument/2006/relationships/image" Target="../media/image1.png"/><Relationship Id="rId115" Type="http://schemas.openxmlformats.org/officeDocument/2006/relationships/hyperlink" Target="#&#1064;8!A10"/><Relationship Id="rId131" Type="http://schemas.openxmlformats.org/officeDocument/2006/relationships/image" Target="../media/image93.png"/><Relationship Id="rId136" Type="http://schemas.openxmlformats.org/officeDocument/2006/relationships/hyperlink" Target="#'&#1041;2 &#1055;&#1080;&#1088;&#1072;&#1084;&#1080;&#1076;&#1072;'!A92"/><Relationship Id="rId157" Type="http://schemas.openxmlformats.org/officeDocument/2006/relationships/hyperlink" Target="#'&#1041;7 KPI'!A95"/><Relationship Id="rId61" Type="http://schemas.openxmlformats.org/officeDocument/2006/relationships/hyperlink" Target="#&#1064;6!A35"/><Relationship Id="rId82" Type="http://schemas.openxmlformats.org/officeDocument/2006/relationships/image" Target="../media/image64.png"/><Relationship Id="rId152" Type="http://schemas.openxmlformats.org/officeDocument/2006/relationships/image" Target="../media/image105.png"/><Relationship Id="rId173" Type="http://schemas.openxmlformats.org/officeDocument/2006/relationships/hyperlink" Target="#&#1064;23!A59"/><Relationship Id="rId19" Type="http://schemas.openxmlformats.org/officeDocument/2006/relationships/image" Target="../media/image25.png"/><Relationship Id="rId14" Type="http://schemas.openxmlformats.org/officeDocument/2006/relationships/hyperlink" Target="#&#1064;4!A3"/><Relationship Id="rId30" Type="http://schemas.openxmlformats.org/officeDocument/2006/relationships/image" Target="../media/image31.png"/><Relationship Id="rId35" Type="http://schemas.openxmlformats.org/officeDocument/2006/relationships/image" Target="../media/image34.png"/><Relationship Id="rId56" Type="http://schemas.openxmlformats.org/officeDocument/2006/relationships/hyperlink" Target="#&#1064;19!A15"/><Relationship Id="rId77" Type="http://schemas.openxmlformats.org/officeDocument/2006/relationships/image" Target="../media/image61.png"/><Relationship Id="rId100" Type="http://schemas.openxmlformats.org/officeDocument/2006/relationships/image" Target="../media/image73.png"/><Relationship Id="rId105" Type="http://schemas.openxmlformats.org/officeDocument/2006/relationships/image" Target="../media/image77.png"/><Relationship Id="rId126" Type="http://schemas.openxmlformats.org/officeDocument/2006/relationships/hyperlink" Target="#&#1064;21!A15"/><Relationship Id="rId147" Type="http://schemas.openxmlformats.org/officeDocument/2006/relationships/image" Target="../media/image102.png"/><Relationship Id="rId168" Type="http://schemas.openxmlformats.org/officeDocument/2006/relationships/image" Target="../media/image114.png"/><Relationship Id="rId8" Type="http://schemas.openxmlformats.org/officeDocument/2006/relationships/hyperlink" Target="#&#1064;2!A3"/><Relationship Id="rId51" Type="http://schemas.openxmlformats.org/officeDocument/2006/relationships/image" Target="../media/image45.png"/><Relationship Id="rId72" Type="http://schemas.openxmlformats.org/officeDocument/2006/relationships/image" Target="../media/image58.png"/><Relationship Id="rId93" Type="http://schemas.openxmlformats.org/officeDocument/2006/relationships/hyperlink" Target="#&#1064;14!M55"/><Relationship Id="rId98" Type="http://schemas.openxmlformats.org/officeDocument/2006/relationships/image" Target="../media/image72.png"/><Relationship Id="rId121" Type="http://schemas.openxmlformats.org/officeDocument/2006/relationships/image" Target="../media/image86.png"/><Relationship Id="rId142" Type="http://schemas.openxmlformats.org/officeDocument/2006/relationships/image" Target="../media/image99.png"/><Relationship Id="rId163" Type="http://schemas.openxmlformats.org/officeDocument/2006/relationships/hyperlink" Target="#'&#1041;7 KPI'!A92"/><Relationship Id="rId3" Type="http://schemas.openxmlformats.org/officeDocument/2006/relationships/hyperlink" Target="#&#1064;1!A35"/><Relationship Id="rId25" Type="http://schemas.openxmlformats.org/officeDocument/2006/relationships/image" Target="../media/image28.png"/><Relationship Id="rId46" Type="http://schemas.openxmlformats.org/officeDocument/2006/relationships/image" Target="../media/image42.png"/><Relationship Id="rId67" Type="http://schemas.openxmlformats.org/officeDocument/2006/relationships/hyperlink" Target="#&#1064;12!A10"/><Relationship Id="rId116" Type="http://schemas.openxmlformats.org/officeDocument/2006/relationships/image" Target="../media/image83.png"/><Relationship Id="rId137" Type="http://schemas.openxmlformats.org/officeDocument/2006/relationships/image" Target="../media/image96.png"/><Relationship Id="rId158" Type="http://schemas.openxmlformats.org/officeDocument/2006/relationships/image" Target="../media/image108.png"/><Relationship Id="rId20" Type="http://schemas.openxmlformats.org/officeDocument/2006/relationships/hyperlink" Target="#&#1064;17!A15"/><Relationship Id="rId41" Type="http://schemas.openxmlformats.org/officeDocument/2006/relationships/image" Target="../media/image38.png"/><Relationship Id="rId62" Type="http://schemas.openxmlformats.org/officeDocument/2006/relationships/image" Target="../media/image52.png"/><Relationship Id="rId83" Type="http://schemas.openxmlformats.org/officeDocument/2006/relationships/hyperlink" Target="#&#1064;16!A55"/><Relationship Id="rId88" Type="http://schemas.openxmlformats.org/officeDocument/2006/relationships/image" Target="../media/image67.png"/><Relationship Id="rId111" Type="http://schemas.openxmlformats.org/officeDocument/2006/relationships/hyperlink" Target="#&#1064;7!A10"/><Relationship Id="rId132" Type="http://schemas.openxmlformats.org/officeDocument/2006/relationships/hyperlink" Target="#'&#1041;2 &#1055;&#1080;&#1088;&#1072;&#1084;&#1080;&#1076;&#1072;'!A1"/><Relationship Id="rId153" Type="http://schemas.openxmlformats.org/officeDocument/2006/relationships/hyperlink" Target="#'&#1041;6 &#1042;&#1086;&#1076;&#1086;&#1087;&#1072;&#1076;'!A50"/><Relationship Id="rId174" Type="http://schemas.openxmlformats.org/officeDocument/2006/relationships/image" Target="../media/image117.png"/><Relationship Id="rId15" Type="http://schemas.openxmlformats.org/officeDocument/2006/relationships/image" Target="../media/image23.png"/><Relationship Id="rId36" Type="http://schemas.openxmlformats.org/officeDocument/2006/relationships/image" Target="../media/image35.png"/><Relationship Id="rId57" Type="http://schemas.openxmlformats.org/officeDocument/2006/relationships/image" Target="../media/image49.png"/><Relationship Id="rId106" Type="http://schemas.openxmlformats.org/officeDocument/2006/relationships/image" Target="../media/image78.png"/><Relationship Id="rId127" Type="http://schemas.openxmlformats.org/officeDocument/2006/relationships/image" Target="../media/image90.png"/><Relationship Id="rId10" Type="http://schemas.openxmlformats.org/officeDocument/2006/relationships/hyperlink" Target="#&#1064;2!A28"/><Relationship Id="rId31" Type="http://schemas.openxmlformats.org/officeDocument/2006/relationships/hyperlink" Target="#&#1064;17!A60"/><Relationship Id="rId52" Type="http://schemas.openxmlformats.org/officeDocument/2006/relationships/image" Target="../media/image46.png"/><Relationship Id="rId73" Type="http://schemas.openxmlformats.org/officeDocument/2006/relationships/hyperlink" Target="#&#1064;15!A10"/><Relationship Id="rId78" Type="http://schemas.openxmlformats.org/officeDocument/2006/relationships/hyperlink" Target="#&#1064;14!A50"/><Relationship Id="rId94" Type="http://schemas.openxmlformats.org/officeDocument/2006/relationships/image" Target="../media/image70.png"/><Relationship Id="rId99" Type="http://schemas.openxmlformats.org/officeDocument/2006/relationships/hyperlink" Target="#'&#1041;4 &#1043;&#1072;&#1085;&#1090;&#1072;'!A1"/><Relationship Id="rId101" Type="http://schemas.openxmlformats.org/officeDocument/2006/relationships/hyperlink" Target="#'&#1041;7 KPI'!A1"/><Relationship Id="rId122" Type="http://schemas.openxmlformats.org/officeDocument/2006/relationships/hyperlink" Target="#&#1064;13!A10"/><Relationship Id="rId143" Type="http://schemas.openxmlformats.org/officeDocument/2006/relationships/image" Target="../media/image100.png"/><Relationship Id="rId148" Type="http://schemas.openxmlformats.org/officeDocument/2006/relationships/image" Target="../media/image103.png"/><Relationship Id="rId164" Type="http://schemas.openxmlformats.org/officeDocument/2006/relationships/image" Target="../media/image111.png"/><Relationship Id="rId169" Type="http://schemas.openxmlformats.org/officeDocument/2006/relationships/hyperlink" Target="#&#1064;8!A64"/><Relationship Id="rId4" Type="http://schemas.openxmlformats.org/officeDocument/2006/relationships/image" Target="../media/image17.png"/><Relationship Id="rId9" Type="http://schemas.openxmlformats.org/officeDocument/2006/relationships/image" Target="../media/image20.png"/><Relationship Id="rId26" Type="http://schemas.openxmlformats.org/officeDocument/2006/relationships/hyperlink" Target="#&#1064;2!A50"/><Relationship Id="rId47" Type="http://schemas.openxmlformats.org/officeDocument/2006/relationships/hyperlink" Target="#&#1064;10!A45"/><Relationship Id="rId68" Type="http://schemas.openxmlformats.org/officeDocument/2006/relationships/image" Target="../media/image56.png"/><Relationship Id="rId89" Type="http://schemas.openxmlformats.org/officeDocument/2006/relationships/hyperlink" Target="#&#1064;5!A45"/><Relationship Id="rId112" Type="http://schemas.openxmlformats.org/officeDocument/2006/relationships/image" Target="../media/image80.png"/><Relationship Id="rId133" Type="http://schemas.openxmlformats.org/officeDocument/2006/relationships/image" Target="../media/image94.png"/><Relationship Id="rId154" Type="http://schemas.openxmlformats.org/officeDocument/2006/relationships/image" Target="../media/image106.png"/><Relationship Id="rId175" Type="http://schemas.openxmlformats.org/officeDocument/2006/relationships/hyperlink" Target="#'&#1041;4 &#1043;&#1072;&#1085;&#1090;&#1072;'!A50"/><Relationship Id="rId16" Type="http://schemas.openxmlformats.org/officeDocument/2006/relationships/hyperlink" Target="#&#1064;4!A45"/><Relationship Id="rId37" Type="http://schemas.openxmlformats.org/officeDocument/2006/relationships/hyperlink" Target="#&#1064;18!A62"/><Relationship Id="rId58" Type="http://schemas.openxmlformats.org/officeDocument/2006/relationships/image" Target="../media/image50.png"/><Relationship Id="rId79" Type="http://schemas.openxmlformats.org/officeDocument/2006/relationships/image" Target="../media/image62.png"/><Relationship Id="rId102" Type="http://schemas.openxmlformats.org/officeDocument/2006/relationships/image" Target="../media/image74.png"/><Relationship Id="rId123" Type="http://schemas.openxmlformats.org/officeDocument/2006/relationships/image" Target="../media/image87.png"/><Relationship Id="rId144" Type="http://schemas.openxmlformats.org/officeDocument/2006/relationships/hyperlink" Target="#'&#1041;5 Timeline'!A35"/><Relationship Id="rId90" Type="http://schemas.openxmlformats.org/officeDocument/2006/relationships/image" Target="../media/image68.png"/><Relationship Id="rId165" Type="http://schemas.openxmlformats.org/officeDocument/2006/relationships/image" Target="../media/image112.png"/><Relationship Id="rId27" Type="http://schemas.openxmlformats.org/officeDocument/2006/relationships/image" Target="../media/image29.png"/><Relationship Id="rId48" Type="http://schemas.openxmlformats.org/officeDocument/2006/relationships/image" Target="../media/image43.png"/><Relationship Id="rId69" Type="http://schemas.openxmlformats.org/officeDocument/2006/relationships/hyperlink" Target="#&#1064;12!A50"/><Relationship Id="rId113" Type="http://schemas.openxmlformats.org/officeDocument/2006/relationships/image" Target="../media/image81.png"/><Relationship Id="rId134" Type="http://schemas.openxmlformats.org/officeDocument/2006/relationships/hyperlink" Target="#'&#1041;2 &#1055;&#1080;&#1088;&#1072;&#1084;&#1080;&#1076;&#1072;'!A65"/><Relationship Id="rId80" Type="http://schemas.openxmlformats.org/officeDocument/2006/relationships/hyperlink" Target="#&#1064;16!A15"/><Relationship Id="rId155" Type="http://schemas.openxmlformats.org/officeDocument/2006/relationships/hyperlink" Target="#'&#1041;6 &#1042;&#1086;&#1076;&#1086;&#1087;&#1072;&#1076;'!A75"/><Relationship Id="rId176" Type="http://schemas.openxmlformats.org/officeDocument/2006/relationships/image" Target="../media/image118.png"/><Relationship Id="rId17" Type="http://schemas.openxmlformats.org/officeDocument/2006/relationships/image" Target="../media/image24.png"/><Relationship Id="rId38" Type="http://schemas.openxmlformats.org/officeDocument/2006/relationships/image" Target="../media/image36.png"/><Relationship Id="rId59" Type="http://schemas.openxmlformats.org/officeDocument/2006/relationships/hyperlink" Target="#&#1064;19!A50"/><Relationship Id="rId103" Type="http://schemas.openxmlformats.org/officeDocument/2006/relationships/image" Target="../media/image75.png"/><Relationship Id="rId124" Type="http://schemas.openxmlformats.org/officeDocument/2006/relationships/image" Target="../media/image88.png"/><Relationship Id="rId70" Type="http://schemas.openxmlformats.org/officeDocument/2006/relationships/image" Target="../media/image57.png"/><Relationship Id="rId91" Type="http://schemas.openxmlformats.org/officeDocument/2006/relationships/hyperlink" Target="#&#1064;5!A51"/><Relationship Id="rId145" Type="http://schemas.openxmlformats.org/officeDocument/2006/relationships/image" Target="../media/image101.png"/><Relationship Id="rId166" Type="http://schemas.openxmlformats.org/officeDocument/2006/relationships/hyperlink" Target="#'&#1041;7 KPI'!A119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4.xml"/><Relationship Id="rId13" Type="http://schemas.openxmlformats.org/officeDocument/2006/relationships/chart" Target="../charts/chart49.xml"/><Relationship Id="rId3" Type="http://schemas.openxmlformats.org/officeDocument/2006/relationships/chart" Target="../charts/chart39.xml"/><Relationship Id="rId7" Type="http://schemas.openxmlformats.org/officeDocument/2006/relationships/chart" Target="../charts/chart43.xml"/><Relationship Id="rId12" Type="http://schemas.openxmlformats.org/officeDocument/2006/relationships/chart" Target="../charts/chart48.xml"/><Relationship Id="rId2" Type="http://schemas.openxmlformats.org/officeDocument/2006/relationships/chart" Target="../charts/chart38.xml"/><Relationship Id="rId16" Type="http://schemas.openxmlformats.org/officeDocument/2006/relationships/chart" Target="../charts/chart52.xml"/><Relationship Id="rId1" Type="http://schemas.openxmlformats.org/officeDocument/2006/relationships/chart" Target="../charts/chart37.xml"/><Relationship Id="rId6" Type="http://schemas.openxmlformats.org/officeDocument/2006/relationships/chart" Target="../charts/chart42.xml"/><Relationship Id="rId11" Type="http://schemas.openxmlformats.org/officeDocument/2006/relationships/chart" Target="../charts/chart47.xml"/><Relationship Id="rId5" Type="http://schemas.openxmlformats.org/officeDocument/2006/relationships/chart" Target="../charts/chart41.xml"/><Relationship Id="rId15" Type="http://schemas.openxmlformats.org/officeDocument/2006/relationships/chart" Target="../charts/chart51.xml"/><Relationship Id="rId10" Type="http://schemas.openxmlformats.org/officeDocument/2006/relationships/chart" Target="../charts/chart46.xml"/><Relationship Id="rId4" Type="http://schemas.openxmlformats.org/officeDocument/2006/relationships/chart" Target="../charts/chart40.xml"/><Relationship Id="rId9" Type="http://schemas.openxmlformats.org/officeDocument/2006/relationships/chart" Target="../charts/chart45.xml"/><Relationship Id="rId14" Type="http://schemas.openxmlformats.org/officeDocument/2006/relationships/chart" Target="../charts/chart50.xml"/></Relationships>
</file>

<file path=xl/drawings/_rels/drawing49.xml.rels><?xml version="1.0" encoding="UTF-8" standalone="yes"?>
<Relationships xmlns="http://schemas.openxmlformats.org/package/2006/relationships"><Relationship Id="rId8" Type="http://schemas.openxmlformats.org/officeDocument/2006/relationships/chart" Target="../charts/chart60.xml"/><Relationship Id="rId13" Type="http://schemas.openxmlformats.org/officeDocument/2006/relationships/chart" Target="../charts/chart65.xml"/><Relationship Id="rId18" Type="http://schemas.openxmlformats.org/officeDocument/2006/relationships/chart" Target="../charts/chart70.xml"/><Relationship Id="rId3" Type="http://schemas.openxmlformats.org/officeDocument/2006/relationships/chart" Target="../charts/chart55.xml"/><Relationship Id="rId7" Type="http://schemas.openxmlformats.org/officeDocument/2006/relationships/chart" Target="../charts/chart59.xml"/><Relationship Id="rId12" Type="http://schemas.openxmlformats.org/officeDocument/2006/relationships/chart" Target="../charts/chart64.xml"/><Relationship Id="rId17" Type="http://schemas.openxmlformats.org/officeDocument/2006/relationships/chart" Target="../charts/chart69.xml"/><Relationship Id="rId2" Type="http://schemas.openxmlformats.org/officeDocument/2006/relationships/chart" Target="../charts/chart54.xml"/><Relationship Id="rId16" Type="http://schemas.openxmlformats.org/officeDocument/2006/relationships/chart" Target="../charts/chart68.xml"/><Relationship Id="rId1" Type="http://schemas.openxmlformats.org/officeDocument/2006/relationships/chart" Target="../charts/chart53.xml"/><Relationship Id="rId6" Type="http://schemas.openxmlformats.org/officeDocument/2006/relationships/chart" Target="../charts/chart58.xml"/><Relationship Id="rId11" Type="http://schemas.openxmlformats.org/officeDocument/2006/relationships/chart" Target="../charts/chart63.xml"/><Relationship Id="rId5" Type="http://schemas.openxmlformats.org/officeDocument/2006/relationships/chart" Target="../charts/chart57.xml"/><Relationship Id="rId15" Type="http://schemas.openxmlformats.org/officeDocument/2006/relationships/chart" Target="../charts/chart67.xml"/><Relationship Id="rId10" Type="http://schemas.openxmlformats.org/officeDocument/2006/relationships/chart" Target="../charts/chart62.xml"/><Relationship Id="rId19" Type="http://schemas.openxmlformats.org/officeDocument/2006/relationships/chart" Target="../charts/chart71.xml"/><Relationship Id="rId4" Type="http://schemas.openxmlformats.org/officeDocument/2006/relationships/chart" Target="../charts/chart56.xml"/><Relationship Id="rId9" Type="http://schemas.openxmlformats.org/officeDocument/2006/relationships/chart" Target="../charts/chart61.xml"/><Relationship Id="rId14" Type="http://schemas.openxmlformats.org/officeDocument/2006/relationships/chart" Target="../charts/chart66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4.xml"/><Relationship Id="rId2" Type="http://schemas.openxmlformats.org/officeDocument/2006/relationships/chart" Target="../charts/chart73.xml"/><Relationship Id="rId1" Type="http://schemas.openxmlformats.org/officeDocument/2006/relationships/chart" Target="../charts/chart72.xml"/><Relationship Id="rId6" Type="http://schemas.openxmlformats.org/officeDocument/2006/relationships/chart" Target="../charts/chart77.xml"/><Relationship Id="rId5" Type="http://schemas.openxmlformats.org/officeDocument/2006/relationships/chart" Target="../charts/chart76.xml"/><Relationship Id="rId4" Type="http://schemas.openxmlformats.org/officeDocument/2006/relationships/chart" Target="../charts/chart75.xml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0.xml"/><Relationship Id="rId2" Type="http://schemas.openxmlformats.org/officeDocument/2006/relationships/chart" Target="../charts/chart79.xml"/><Relationship Id="rId1" Type="http://schemas.openxmlformats.org/officeDocument/2006/relationships/chart" Target="../charts/chart78.xml"/><Relationship Id="rId6" Type="http://schemas.openxmlformats.org/officeDocument/2006/relationships/chart" Target="../charts/chart83.xml"/><Relationship Id="rId5" Type="http://schemas.openxmlformats.org/officeDocument/2006/relationships/chart" Target="../charts/chart82.xml"/><Relationship Id="rId4" Type="http://schemas.openxmlformats.org/officeDocument/2006/relationships/chart" Target="../charts/chart81.xml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6.xml"/><Relationship Id="rId2" Type="http://schemas.openxmlformats.org/officeDocument/2006/relationships/chart" Target="../charts/chart85.xml"/><Relationship Id="rId1" Type="http://schemas.openxmlformats.org/officeDocument/2006/relationships/chart" Target="../charts/chart84.xml"/><Relationship Id="rId6" Type="http://schemas.openxmlformats.org/officeDocument/2006/relationships/chart" Target="../charts/chart89.xml"/><Relationship Id="rId5" Type="http://schemas.openxmlformats.org/officeDocument/2006/relationships/chart" Target="../charts/chart88.xml"/><Relationship Id="rId4" Type="http://schemas.openxmlformats.org/officeDocument/2006/relationships/chart" Target="../charts/chart87.xml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0.xml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3.xml"/><Relationship Id="rId2" Type="http://schemas.openxmlformats.org/officeDocument/2006/relationships/chart" Target="../charts/chart92.xml"/><Relationship Id="rId1" Type="http://schemas.openxmlformats.org/officeDocument/2006/relationships/chart" Target="../charts/chart91.xml"/><Relationship Id="rId4" Type="http://schemas.openxmlformats.org/officeDocument/2006/relationships/chart" Target="../charts/chart94.xml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7.xml"/><Relationship Id="rId2" Type="http://schemas.openxmlformats.org/officeDocument/2006/relationships/chart" Target="../charts/chart96.xml"/><Relationship Id="rId1" Type="http://schemas.openxmlformats.org/officeDocument/2006/relationships/chart" Target="../charts/chart95.xml"/><Relationship Id="rId4" Type="http://schemas.openxmlformats.org/officeDocument/2006/relationships/chart" Target="../charts/chart98.xml"/></Relationships>
</file>

<file path=xl/drawings/_rels/drawing8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1.xml"/><Relationship Id="rId2" Type="http://schemas.openxmlformats.org/officeDocument/2006/relationships/chart" Target="../charts/chart100.xml"/><Relationship Id="rId1" Type="http://schemas.openxmlformats.org/officeDocument/2006/relationships/chart" Target="../charts/chart99.xml"/><Relationship Id="rId6" Type="http://schemas.openxmlformats.org/officeDocument/2006/relationships/chart" Target="../charts/chart104.xml"/><Relationship Id="rId5" Type="http://schemas.openxmlformats.org/officeDocument/2006/relationships/chart" Target="../charts/chart103.xml"/><Relationship Id="rId4" Type="http://schemas.openxmlformats.org/officeDocument/2006/relationships/chart" Target="../charts/chart102.xml"/></Relationships>
</file>

<file path=xl/drawings/_rels/drawing9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12.xml"/><Relationship Id="rId3" Type="http://schemas.openxmlformats.org/officeDocument/2006/relationships/chart" Target="../charts/chart107.xml"/><Relationship Id="rId7" Type="http://schemas.openxmlformats.org/officeDocument/2006/relationships/chart" Target="../charts/chart111.xml"/><Relationship Id="rId2" Type="http://schemas.openxmlformats.org/officeDocument/2006/relationships/chart" Target="../charts/chart106.xml"/><Relationship Id="rId1" Type="http://schemas.openxmlformats.org/officeDocument/2006/relationships/chart" Target="../charts/chart105.xml"/><Relationship Id="rId6" Type="http://schemas.openxmlformats.org/officeDocument/2006/relationships/chart" Target="../charts/chart110.xml"/><Relationship Id="rId5" Type="http://schemas.openxmlformats.org/officeDocument/2006/relationships/chart" Target="../charts/chart109.xml"/><Relationship Id="rId4" Type="http://schemas.openxmlformats.org/officeDocument/2006/relationships/chart" Target="../charts/chart10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</xdr:col>
      <xdr:colOff>908050</xdr:colOff>
      <xdr:row>0</xdr:row>
      <xdr:rowOff>339532</xdr:rowOff>
    </xdr:to>
    <xdr:pic>
      <xdr:nvPicPr>
        <xdr:cNvPr id="3" name="Рисунок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700" y="0"/>
          <a:ext cx="908050" cy="33953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76745</xdr:colOff>
      <xdr:row>12</xdr:row>
      <xdr:rowOff>38100</xdr:rowOff>
    </xdr:from>
    <xdr:to>
      <xdr:col>10</xdr:col>
      <xdr:colOff>360959</xdr:colOff>
      <xdr:row>32</xdr:row>
      <xdr:rowOff>91172</xdr:rowOff>
    </xdr:to>
    <xdr:grpSp>
      <xdr:nvGrpSpPr>
        <xdr:cNvPr id="3" name="Группа 2">
          <a:extLst>
            <a:ext uri="{FF2B5EF4-FFF2-40B4-BE49-F238E27FC236}">
              <a16:creationId xmlns:a16="http://schemas.microsoft.com/office/drawing/2014/main" xmlns="" id="{00000000-0008-0000-0B00-000003000000}"/>
            </a:ext>
          </a:extLst>
        </xdr:cNvPr>
        <xdr:cNvGrpSpPr/>
      </xdr:nvGrpSpPr>
      <xdr:grpSpPr>
        <a:xfrm>
          <a:off x="76745" y="2460171"/>
          <a:ext cx="6398357" cy="3609072"/>
          <a:chOff x="163831" y="1144814"/>
          <a:chExt cx="7353086" cy="4043136"/>
        </a:xfrm>
      </xdr:grpSpPr>
      <xdr:graphicFrame macro="">
        <xdr:nvGraphicFramePr>
          <xdr:cNvPr id="2" name="Диаграмма 1">
            <a:extLst>
              <a:ext uri="{FF2B5EF4-FFF2-40B4-BE49-F238E27FC236}">
                <a16:creationId xmlns:a16="http://schemas.microsoft.com/office/drawing/2014/main" xmlns="" id="{00000000-0008-0000-0B00-000002000000}"/>
              </a:ext>
            </a:extLst>
          </xdr:cNvPr>
          <xdr:cNvGraphicFramePr>
            <a:graphicFrameLocks/>
          </xdr:cNvGraphicFramePr>
        </xdr:nvGraphicFramePr>
        <xdr:xfrm>
          <a:off x="163831" y="1144814"/>
          <a:ext cx="7353086" cy="221361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4" name="Диаграмма 3">
            <a:extLst>
              <a:ext uri="{FF2B5EF4-FFF2-40B4-BE49-F238E27FC236}">
                <a16:creationId xmlns:a16="http://schemas.microsoft.com/office/drawing/2014/main" xmlns="" id="{00000000-0008-0000-0B00-000004000000}"/>
              </a:ext>
            </a:extLst>
          </xdr:cNvPr>
          <xdr:cNvGraphicFramePr>
            <a:graphicFrameLocks/>
          </xdr:cNvGraphicFramePr>
        </xdr:nvGraphicFramePr>
        <xdr:xfrm>
          <a:off x="171450" y="3456033"/>
          <a:ext cx="7334408" cy="173191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>
    <xdr:from>
      <xdr:col>0</xdr:col>
      <xdr:colOff>4324350</xdr:colOff>
      <xdr:row>49</xdr:row>
      <xdr:rowOff>171450</xdr:rowOff>
    </xdr:from>
    <xdr:to>
      <xdr:col>0</xdr:col>
      <xdr:colOff>7707630</xdr:colOff>
      <xdr:row>49</xdr:row>
      <xdr:rowOff>171450</xdr:rowOff>
    </xdr:to>
    <xdr:cxnSp macro="">
      <xdr:nvCxnSpPr>
        <xdr:cNvPr id="8" name="Прямая соединительная линия 7">
          <a:extLst>
            <a:ext uri="{FF2B5EF4-FFF2-40B4-BE49-F238E27FC236}">
              <a16:creationId xmlns:a16="http://schemas.microsoft.com/office/drawing/2014/main" xmlns="" id="{00000000-0008-0000-0B00-000008000000}"/>
            </a:ext>
          </a:extLst>
        </xdr:cNvPr>
        <xdr:cNvCxnSpPr/>
      </xdr:nvCxnSpPr>
      <xdr:spPr>
        <a:xfrm>
          <a:off x="4324350" y="8484870"/>
          <a:ext cx="3383280" cy="0"/>
        </a:xfrm>
        <a:prstGeom prst="line">
          <a:avLst/>
        </a:prstGeom>
        <a:ln>
          <a:solidFill>
            <a:schemeClr val="bg1">
              <a:lumMod val="6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511628</xdr:colOff>
      <xdr:row>12</xdr:row>
      <xdr:rowOff>50802</xdr:rowOff>
    </xdr:from>
    <xdr:to>
      <xdr:col>23</xdr:col>
      <xdr:colOff>0</xdr:colOff>
      <xdr:row>32</xdr:row>
      <xdr:rowOff>103874</xdr:rowOff>
    </xdr:to>
    <xdr:grpSp>
      <xdr:nvGrpSpPr>
        <xdr:cNvPr id="9" name="Группа 8">
          <a:extLst>
            <a:ext uri="{FF2B5EF4-FFF2-40B4-BE49-F238E27FC236}">
              <a16:creationId xmlns:a16="http://schemas.microsoft.com/office/drawing/2014/main" xmlns="" id="{00000000-0008-0000-0B00-000009000000}"/>
            </a:ext>
          </a:extLst>
        </xdr:cNvPr>
        <xdr:cNvGrpSpPr/>
      </xdr:nvGrpSpPr>
      <xdr:grpSpPr>
        <a:xfrm>
          <a:off x="7170057" y="2472873"/>
          <a:ext cx="6428014" cy="3609072"/>
          <a:chOff x="163830" y="1144813"/>
          <a:chExt cx="7386815" cy="4026137"/>
        </a:xfrm>
      </xdr:grpSpPr>
      <xdr:graphicFrame macro="">
        <xdr:nvGraphicFramePr>
          <xdr:cNvPr id="10" name="Диаграмма 9">
            <a:extLst>
              <a:ext uri="{FF2B5EF4-FFF2-40B4-BE49-F238E27FC236}">
                <a16:creationId xmlns:a16="http://schemas.microsoft.com/office/drawing/2014/main" xmlns="" id="{00000000-0008-0000-0B00-00000A000000}"/>
              </a:ext>
            </a:extLst>
          </xdr:cNvPr>
          <xdr:cNvGraphicFramePr>
            <a:graphicFrameLocks/>
          </xdr:cNvGraphicFramePr>
        </xdr:nvGraphicFramePr>
        <xdr:xfrm>
          <a:off x="163830" y="1144813"/>
          <a:ext cx="7375757" cy="221361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graphicFrame macro="">
        <xdr:nvGraphicFramePr>
          <xdr:cNvPr id="11" name="Диаграмма 10">
            <a:extLst>
              <a:ext uri="{FF2B5EF4-FFF2-40B4-BE49-F238E27FC236}">
                <a16:creationId xmlns:a16="http://schemas.microsoft.com/office/drawing/2014/main" xmlns="" id="{00000000-0008-0000-0B00-00000B000000}"/>
              </a:ext>
            </a:extLst>
          </xdr:cNvPr>
          <xdr:cNvGraphicFramePr>
            <a:graphicFrameLocks/>
          </xdr:cNvGraphicFramePr>
        </xdr:nvGraphicFramePr>
        <xdr:xfrm>
          <a:off x="171450" y="3439033"/>
          <a:ext cx="7379195" cy="173191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</xdr:grpSp>
    <xdr:clientData/>
  </xdr:twoCellAnchor>
  <xdr:twoCellAnchor>
    <xdr:from>
      <xdr:col>0</xdr:col>
      <xdr:colOff>74385</xdr:colOff>
      <xdr:row>35</xdr:row>
      <xdr:rowOff>116141</xdr:rowOff>
    </xdr:from>
    <xdr:to>
      <xdr:col>10</xdr:col>
      <xdr:colOff>358599</xdr:colOff>
      <xdr:row>51</xdr:row>
      <xdr:rowOff>93284</xdr:rowOff>
    </xdr:to>
    <xdr:grpSp>
      <xdr:nvGrpSpPr>
        <xdr:cNvPr id="16" name="Группа 15">
          <a:extLst>
            <a:ext uri="{FF2B5EF4-FFF2-40B4-BE49-F238E27FC236}">
              <a16:creationId xmlns:a16="http://schemas.microsoft.com/office/drawing/2014/main" xmlns="" id="{00000000-0008-0000-0B00-000010000000}"/>
            </a:ext>
          </a:extLst>
        </xdr:cNvPr>
        <xdr:cNvGrpSpPr/>
      </xdr:nvGrpSpPr>
      <xdr:grpSpPr>
        <a:xfrm>
          <a:off x="74385" y="6711070"/>
          <a:ext cx="6398357" cy="2880000"/>
          <a:chOff x="198120" y="5887176"/>
          <a:chExt cx="7353988" cy="3441382"/>
        </a:xfrm>
      </xdr:grpSpPr>
      <xdr:graphicFrame macro="">
        <xdr:nvGraphicFramePr>
          <xdr:cNvPr id="17" name="Диаграмма 16">
            <a:extLst>
              <a:ext uri="{FF2B5EF4-FFF2-40B4-BE49-F238E27FC236}">
                <a16:creationId xmlns:a16="http://schemas.microsoft.com/office/drawing/2014/main" xmlns="" id="{00000000-0008-0000-0B00-000011000000}"/>
              </a:ext>
            </a:extLst>
          </xdr:cNvPr>
          <xdr:cNvGraphicFramePr>
            <a:graphicFrameLocks/>
          </xdr:cNvGraphicFramePr>
        </xdr:nvGraphicFramePr>
        <xdr:xfrm>
          <a:off x="198120" y="5887176"/>
          <a:ext cx="3566407" cy="343190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18" name="Диаграмма 17">
            <a:extLst>
              <a:ext uri="{FF2B5EF4-FFF2-40B4-BE49-F238E27FC236}">
                <a16:creationId xmlns:a16="http://schemas.microsoft.com/office/drawing/2014/main" xmlns="" id="{00000000-0008-0000-0B00-000012000000}"/>
              </a:ext>
            </a:extLst>
          </xdr:cNvPr>
          <xdr:cNvGraphicFramePr>
            <a:graphicFrameLocks/>
          </xdr:cNvGraphicFramePr>
        </xdr:nvGraphicFramePr>
        <xdr:xfrm>
          <a:off x="3803068" y="5889035"/>
          <a:ext cx="3749040" cy="343952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11</xdr:col>
      <xdr:colOff>517072</xdr:colOff>
      <xdr:row>35</xdr:row>
      <xdr:rowOff>116141</xdr:rowOff>
    </xdr:from>
    <xdr:to>
      <xdr:col>23</xdr:col>
      <xdr:colOff>0</xdr:colOff>
      <xdr:row>51</xdr:row>
      <xdr:rowOff>93284</xdr:rowOff>
    </xdr:to>
    <xdr:grpSp>
      <xdr:nvGrpSpPr>
        <xdr:cNvPr id="19" name="Группа 18">
          <a:extLst>
            <a:ext uri="{FF2B5EF4-FFF2-40B4-BE49-F238E27FC236}">
              <a16:creationId xmlns:a16="http://schemas.microsoft.com/office/drawing/2014/main" xmlns="" id="{00000000-0008-0000-0B00-000013000000}"/>
            </a:ext>
          </a:extLst>
        </xdr:cNvPr>
        <xdr:cNvGrpSpPr/>
      </xdr:nvGrpSpPr>
      <xdr:grpSpPr>
        <a:xfrm>
          <a:off x="7175501" y="6711070"/>
          <a:ext cx="6422570" cy="2880000"/>
          <a:chOff x="198120" y="5883366"/>
          <a:chExt cx="7658101" cy="3439523"/>
        </a:xfrm>
      </xdr:grpSpPr>
      <xdr:graphicFrame macro="">
        <xdr:nvGraphicFramePr>
          <xdr:cNvPr id="20" name="Диаграмма 19">
            <a:extLst>
              <a:ext uri="{FF2B5EF4-FFF2-40B4-BE49-F238E27FC236}">
                <a16:creationId xmlns:a16="http://schemas.microsoft.com/office/drawing/2014/main" xmlns="" id="{00000000-0008-0000-0B00-000014000000}"/>
              </a:ext>
            </a:extLst>
          </xdr:cNvPr>
          <xdr:cNvGraphicFramePr>
            <a:graphicFrameLocks/>
          </xdr:cNvGraphicFramePr>
        </xdr:nvGraphicFramePr>
        <xdr:xfrm>
          <a:off x="198120" y="5887177"/>
          <a:ext cx="3820471" cy="343190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  <xdr:graphicFrame macro="">
        <xdr:nvGraphicFramePr>
          <xdr:cNvPr id="21" name="Диаграмма 20">
            <a:extLst>
              <a:ext uri="{FF2B5EF4-FFF2-40B4-BE49-F238E27FC236}">
                <a16:creationId xmlns:a16="http://schemas.microsoft.com/office/drawing/2014/main" xmlns="" id="{00000000-0008-0000-0B00-000015000000}"/>
              </a:ext>
            </a:extLst>
          </xdr:cNvPr>
          <xdr:cNvGraphicFramePr>
            <a:graphicFrameLocks/>
          </xdr:cNvGraphicFramePr>
        </xdr:nvGraphicFramePr>
        <xdr:xfrm>
          <a:off x="4092942" y="5883366"/>
          <a:ext cx="3763279" cy="343952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8"/>
          </a:graphicData>
        </a:graphic>
      </xdr:graphicFrame>
    </xdr:grpSp>
    <xdr:clientData/>
  </xdr:twoCellAnchor>
  <xdr:twoCellAnchor editAs="oneCell">
    <xdr:from>
      <xdr:col>0</xdr:col>
      <xdr:colOff>103415</xdr:colOff>
      <xdr:row>52</xdr:row>
      <xdr:rowOff>38098</xdr:rowOff>
    </xdr:from>
    <xdr:to>
      <xdr:col>23</xdr:col>
      <xdr:colOff>27215</xdr:colOff>
      <xdr:row>56</xdr:row>
      <xdr:rowOff>54429</xdr:rowOff>
    </xdr:to>
    <xdr:sp macro="" textlink="">
      <xdr:nvSpPr>
        <xdr:cNvPr id="22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0B00-000016000000}"/>
            </a:ext>
          </a:extLst>
        </xdr:cNvPr>
        <xdr:cNvSpPr/>
      </xdr:nvSpPr>
      <xdr:spPr>
        <a:xfrm>
          <a:off x="103415" y="9383484"/>
          <a:ext cx="13356771" cy="713016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5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5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 b="0">
              <a:ln>
                <a:noFill/>
              </a:ln>
              <a:solidFill>
                <a:schemeClr val="tx1"/>
              </a:solidFill>
              <a:latin typeface="+mn-lt"/>
              <a:ea typeface="+mn-ea"/>
              <a:cs typeface="+mn-cs"/>
            </a:rPr>
            <a:t>Если рост показателя</a:t>
          </a:r>
          <a:r>
            <a:rPr lang="ru-RU" sz="1050" b="0" baseline="0">
              <a:ln>
                <a:noFill/>
              </a:ln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  <a:r>
            <a:rPr lang="ru-RU" sz="1050" b="0">
              <a:ln>
                <a:noFill/>
              </a:ln>
              <a:solidFill>
                <a:schemeClr val="tx1"/>
              </a:solidFill>
              <a:latin typeface="+mn-lt"/>
              <a:ea typeface="+mn-ea"/>
              <a:cs typeface="+mn-cs"/>
            </a:rPr>
            <a:t>за год - это хорошо, выбирайте</a:t>
          </a:r>
          <a:r>
            <a:rPr lang="ru-RU" sz="1050" b="0" baseline="0">
              <a:ln>
                <a:noFill/>
              </a:ln>
              <a:solidFill>
                <a:schemeClr val="tx1"/>
              </a:solidFill>
              <a:latin typeface="+mn-lt"/>
              <a:ea typeface="+mn-ea"/>
              <a:cs typeface="+mn-cs"/>
            </a:rPr>
            <a:t> диаграммы, где рост показан зеленым (№1 и 3). Если рост - плохо (например, динамика затрат), то подойдут те диаграммы, где рост показан красным (№2 и 4)</a:t>
          </a:r>
          <a:endParaRPr lang="ru-RU" sz="1050" b="0">
            <a:ln>
              <a:noFill/>
            </a:ln>
            <a:solidFill>
              <a:schemeClr val="tx1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29029</xdr:colOff>
      <xdr:row>20</xdr:row>
      <xdr:rowOff>56243</xdr:rowOff>
    </xdr:from>
    <xdr:to>
      <xdr:col>6</xdr:col>
      <xdr:colOff>127689</xdr:colOff>
      <xdr:row>37</xdr:row>
      <xdr:rowOff>146957</xdr:rowOff>
    </xdr:to>
    <xdr:grpSp>
      <xdr:nvGrpSpPr>
        <xdr:cNvPr id="3" name="Группа 2">
          <a:extLst>
            <a:ext uri="{FF2B5EF4-FFF2-40B4-BE49-F238E27FC236}">
              <a16:creationId xmlns:a16="http://schemas.microsoft.com/office/drawing/2014/main" xmlns="" id="{00000000-0008-0000-1B00-000003000000}"/>
            </a:ext>
          </a:extLst>
        </xdr:cNvPr>
        <xdr:cNvGrpSpPr/>
      </xdr:nvGrpSpPr>
      <xdr:grpSpPr>
        <a:xfrm>
          <a:off x="29029" y="3739243"/>
          <a:ext cx="5414517" cy="3175000"/>
          <a:chOff x="161471" y="1234441"/>
          <a:chExt cx="6136461" cy="3532231"/>
        </a:xfrm>
      </xdr:grpSpPr>
      <xdr:graphicFrame macro="">
        <xdr:nvGraphicFramePr>
          <xdr:cNvPr id="8" name="Диаграмма 7">
            <a:extLst>
              <a:ext uri="{FF2B5EF4-FFF2-40B4-BE49-F238E27FC236}">
                <a16:creationId xmlns:a16="http://schemas.microsoft.com/office/drawing/2014/main" xmlns="" id="{00000000-0008-0000-1B00-000008000000}"/>
              </a:ext>
            </a:extLst>
          </xdr:cNvPr>
          <xdr:cNvGraphicFramePr>
            <a:graphicFrameLocks/>
          </xdr:cNvGraphicFramePr>
        </xdr:nvGraphicFramePr>
        <xdr:xfrm>
          <a:off x="161471" y="1234441"/>
          <a:ext cx="6118860" cy="351028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pSp>
        <xdr:nvGrpSpPr>
          <xdr:cNvPr id="2" name="Группа 1">
            <a:extLst>
              <a:ext uri="{FF2B5EF4-FFF2-40B4-BE49-F238E27FC236}">
                <a16:creationId xmlns:a16="http://schemas.microsoft.com/office/drawing/2014/main" xmlns="" id="{00000000-0008-0000-1B00-000002000000}"/>
              </a:ext>
            </a:extLst>
          </xdr:cNvPr>
          <xdr:cNvGrpSpPr/>
        </xdr:nvGrpSpPr>
        <xdr:grpSpPr>
          <a:xfrm>
            <a:off x="3722370" y="1578972"/>
            <a:ext cx="2575562" cy="3187700"/>
            <a:chOff x="3722370" y="1578973"/>
            <a:chExt cx="2575562" cy="3187700"/>
          </a:xfrm>
        </xdr:grpSpPr>
        <xdr:graphicFrame macro="">
          <xdr:nvGraphicFramePr>
            <xdr:cNvPr id="9" name="Диаграмма 8">
              <a:extLst>
                <a:ext uri="{FF2B5EF4-FFF2-40B4-BE49-F238E27FC236}">
                  <a16:creationId xmlns:a16="http://schemas.microsoft.com/office/drawing/2014/main" xmlns="" id="{00000000-0008-0000-1B00-000009000000}"/>
                </a:ext>
              </a:extLst>
            </xdr:cNvPr>
            <xdr:cNvGraphicFramePr>
              <a:graphicFrameLocks/>
            </xdr:cNvGraphicFramePr>
          </xdr:nvGraphicFramePr>
          <xdr:xfrm>
            <a:off x="3722370" y="1615621"/>
            <a:ext cx="1394460" cy="3151052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  <xdr:graphicFrame macro="">
          <xdr:nvGraphicFramePr>
            <xdr:cNvPr id="10" name="Диаграмма 9">
              <a:extLst>
                <a:ext uri="{FF2B5EF4-FFF2-40B4-BE49-F238E27FC236}">
                  <a16:creationId xmlns:a16="http://schemas.microsoft.com/office/drawing/2014/main" xmlns="" id="{00000000-0008-0000-1B00-00000A000000}"/>
                </a:ext>
              </a:extLst>
            </xdr:cNvPr>
            <xdr:cNvGraphicFramePr>
              <a:graphicFrameLocks/>
            </xdr:cNvGraphicFramePr>
          </xdr:nvGraphicFramePr>
          <xdr:xfrm>
            <a:off x="4606782" y="1578973"/>
            <a:ext cx="1691150" cy="316103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3"/>
            </a:graphicData>
          </a:graphic>
        </xdr:graphicFrame>
      </xdr:grpSp>
    </xdr:grpSp>
    <xdr:clientData/>
  </xdr:twoCellAnchor>
  <xdr:twoCellAnchor editAs="oneCell">
    <xdr:from>
      <xdr:col>0</xdr:col>
      <xdr:colOff>29029</xdr:colOff>
      <xdr:row>40</xdr:row>
      <xdr:rowOff>96158</xdr:rowOff>
    </xdr:from>
    <xdr:to>
      <xdr:col>6</xdr:col>
      <xdr:colOff>127687</xdr:colOff>
      <xdr:row>62</xdr:row>
      <xdr:rowOff>16329</xdr:rowOff>
    </xdr:to>
    <xdr:grpSp>
      <xdr:nvGrpSpPr>
        <xdr:cNvPr id="4" name="Группа 3">
          <a:extLst>
            <a:ext uri="{FF2B5EF4-FFF2-40B4-BE49-F238E27FC236}">
              <a16:creationId xmlns:a16="http://schemas.microsoft.com/office/drawing/2014/main" xmlns="" id="{00000000-0008-0000-1B00-000004000000}"/>
            </a:ext>
          </a:extLst>
        </xdr:cNvPr>
        <xdr:cNvGrpSpPr/>
      </xdr:nvGrpSpPr>
      <xdr:grpSpPr>
        <a:xfrm>
          <a:off x="29029" y="7480301"/>
          <a:ext cx="5414515" cy="3911599"/>
          <a:chOff x="134801" y="5415643"/>
          <a:chExt cx="6145530" cy="3169376"/>
        </a:xfrm>
      </xdr:grpSpPr>
      <xdr:grpSp>
        <xdr:nvGrpSpPr>
          <xdr:cNvPr id="5" name="Группа 4">
            <a:extLst>
              <a:ext uri="{FF2B5EF4-FFF2-40B4-BE49-F238E27FC236}">
                <a16:creationId xmlns:a16="http://schemas.microsoft.com/office/drawing/2014/main" xmlns="" id="{00000000-0008-0000-1B00-000005000000}"/>
              </a:ext>
            </a:extLst>
          </xdr:cNvPr>
          <xdr:cNvGrpSpPr/>
        </xdr:nvGrpSpPr>
        <xdr:grpSpPr>
          <a:xfrm>
            <a:off x="134801" y="5415643"/>
            <a:ext cx="6145530" cy="3169376"/>
            <a:chOff x="152400" y="1170940"/>
            <a:chExt cx="6145530" cy="3169376"/>
          </a:xfrm>
        </xdr:grpSpPr>
        <xdr:graphicFrame macro="">
          <xdr:nvGraphicFramePr>
            <xdr:cNvPr id="6" name="Диаграмма 5">
              <a:extLst>
                <a:ext uri="{FF2B5EF4-FFF2-40B4-BE49-F238E27FC236}">
                  <a16:creationId xmlns:a16="http://schemas.microsoft.com/office/drawing/2014/main" xmlns="" id="{00000000-0008-0000-1B00-000006000000}"/>
                </a:ext>
              </a:extLst>
            </xdr:cNvPr>
            <xdr:cNvGraphicFramePr>
              <a:graphicFrameLocks/>
            </xdr:cNvGraphicFramePr>
          </xdr:nvGraphicFramePr>
          <xdr:xfrm>
            <a:off x="152400" y="1170940"/>
            <a:ext cx="6118860" cy="3165566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  <xdr:graphicFrame macro="">
          <xdr:nvGraphicFramePr>
            <xdr:cNvPr id="7" name="Диаграмма 6">
              <a:extLst>
                <a:ext uri="{FF2B5EF4-FFF2-40B4-BE49-F238E27FC236}">
                  <a16:creationId xmlns:a16="http://schemas.microsoft.com/office/drawing/2014/main" xmlns="" id="{00000000-0008-0000-1B00-000007000000}"/>
                </a:ext>
              </a:extLst>
            </xdr:cNvPr>
            <xdr:cNvGraphicFramePr>
              <a:graphicFrameLocks/>
            </xdr:cNvGraphicFramePr>
          </xdr:nvGraphicFramePr>
          <xdr:xfrm>
            <a:off x="3582264" y="1533979"/>
            <a:ext cx="1507896" cy="280633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5"/>
            </a:graphicData>
          </a:graphic>
        </xdr:graphicFrame>
        <xdr:graphicFrame macro="">
          <xdr:nvGraphicFramePr>
            <xdr:cNvPr id="11" name="Диаграмма 10">
              <a:extLst>
                <a:ext uri="{FF2B5EF4-FFF2-40B4-BE49-F238E27FC236}">
                  <a16:creationId xmlns:a16="http://schemas.microsoft.com/office/drawing/2014/main" xmlns="" id="{00000000-0008-0000-1B00-00000B000000}"/>
                </a:ext>
              </a:extLst>
            </xdr:cNvPr>
            <xdr:cNvGraphicFramePr>
              <a:graphicFrameLocks/>
            </xdr:cNvGraphicFramePr>
          </xdr:nvGraphicFramePr>
          <xdr:xfrm>
            <a:off x="4515960" y="1497330"/>
            <a:ext cx="1781970" cy="2816316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6"/>
            </a:graphicData>
          </a:graphic>
        </xdr:graphicFrame>
      </xdr:grpSp>
      <xdr:sp macro="" textlink="$A$5">
        <xdr:nvSpPr>
          <xdr:cNvPr id="13" name="TextBox 1">
            <a:extLst>
              <a:ext uri="{FF2B5EF4-FFF2-40B4-BE49-F238E27FC236}">
                <a16:creationId xmlns:a16="http://schemas.microsoft.com/office/drawing/2014/main" xmlns="" id="{00000000-0008-0000-1B00-00000D000000}"/>
              </a:ext>
            </a:extLst>
          </xdr:cNvPr>
          <xdr:cNvSpPr txBox="1"/>
        </xdr:nvSpPr>
        <xdr:spPr>
          <a:xfrm>
            <a:off x="4263572" y="5506358"/>
            <a:ext cx="1447844" cy="267133"/>
          </a:xfrm>
          <a:prstGeom prst="rect">
            <a:avLst/>
          </a:prstGeom>
        </xdr:spPr>
        <xdr:txBody>
          <a:bodyPr wrap="square" rtlCol="0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fld id="{D7B996FB-0335-4E58-9CEC-E94391108912}" type="TxLink">
              <a:rPr lang="ru-RU" sz="1100" b="0" i="0" u="none" strike="noStrike" cap="all" baseline="0">
                <a:solidFill>
                  <a:sysClr val="windowText" lastClr="000000"/>
                </a:solidFill>
                <a:latin typeface="Arial"/>
                <a:cs typeface="Arial"/>
              </a:rPr>
              <a:pPr/>
              <a:t>Факт vs План</a:t>
            </a:fld>
            <a:endParaRPr lang="ru-RU" sz="1400" i="0" cap="all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xdr:txBody>
      </xdr:sp>
    </xdr:grpSp>
    <xdr:clientData/>
  </xdr:twoCellAnchor>
  <xdr:twoCellAnchor editAs="absolute">
    <xdr:from>
      <xdr:col>7</xdr:col>
      <xdr:colOff>43543</xdr:colOff>
      <xdr:row>20</xdr:row>
      <xdr:rowOff>53201</xdr:rowOff>
    </xdr:from>
    <xdr:to>
      <xdr:col>15</xdr:col>
      <xdr:colOff>458250</xdr:colOff>
      <xdr:row>37</xdr:row>
      <xdr:rowOff>167047</xdr:rowOff>
    </xdr:to>
    <xdr:grpSp>
      <xdr:nvGrpSpPr>
        <xdr:cNvPr id="14" name="Группа 13">
          <a:extLst>
            <a:ext uri="{FF2B5EF4-FFF2-40B4-BE49-F238E27FC236}">
              <a16:creationId xmlns:a16="http://schemas.microsoft.com/office/drawing/2014/main" xmlns="" id="{00000000-0008-0000-1B00-00000E000000}"/>
            </a:ext>
          </a:extLst>
        </xdr:cNvPr>
        <xdr:cNvGrpSpPr/>
      </xdr:nvGrpSpPr>
      <xdr:grpSpPr>
        <a:xfrm>
          <a:off x="5885543" y="3736201"/>
          <a:ext cx="5286064" cy="3198132"/>
          <a:chOff x="161471" y="1234440"/>
          <a:chExt cx="6136459" cy="3532233"/>
        </a:xfrm>
        <a:solidFill>
          <a:srgbClr val="3048F8"/>
        </a:solidFill>
      </xdr:grpSpPr>
      <xdr:graphicFrame macro="">
        <xdr:nvGraphicFramePr>
          <xdr:cNvPr id="15" name="Диаграмма 14">
            <a:extLst>
              <a:ext uri="{FF2B5EF4-FFF2-40B4-BE49-F238E27FC236}">
                <a16:creationId xmlns:a16="http://schemas.microsoft.com/office/drawing/2014/main" xmlns="" id="{00000000-0008-0000-1B00-00000F000000}"/>
              </a:ext>
            </a:extLst>
          </xdr:cNvPr>
          <xdr:cNvGraphicFramePr>
            <a:graphicFrameLocks/>
          </xdr:cNvGraphicFramePr>
        </xdr:nvGraphicFramePr>
        <xdr:xfrm>
          <a:off x="161471" y="1234440"/>
          <a:ext cx="6118860" cy="351028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  <xdr:grpSp>
        <xdr:nvGrpSpPr>
          <xdr:cNvPr id="16" name="Группа 15">
            <a:extLst>
              <a:ext uri="{FF2B5EF4-FFF2-40B4-BE49-F238E27FC236}">
                <a16:creationId xmlns:a16="http://schemas.microsoft.com/office/drawing/2014/main" xmlns="" id="{00000000-0008-0000-1B00-000010000000}"/>
              </a:ext>
            </a:extLst>
          </xdr:cNvPr>
          <xdr:cNvGrpSpPr/>
        </xdr:nvGrpSpPr>
        <xdr:grpSpPr>
          <a:xfrm>
            <a:off x="3722370" y="1578973"/>
            <a:ext cx="2575560" cy="3187700"/>
            <a:chOff x="3722370" y="1578973"/>
            <a:chExt cx="2575560" cy="3187700"/>
          </a:xfrm>
          <a:grpFill/>
        </xdr:grpSpPr>
        <xdr:graphicFrame macro="">
          <xdr:nvGraphicFramePr>
            <xdr:cNvPr id="17" name="Диаграмма 16">
              <a:extLst>
                <a:ext uri="{FF2B5EF4-FFF2-40B4-BE49-F238E27FC236}">
                  <a16:creationId xmlns:a16="http://schemas.microsoft.com/office/drawing/2014/main" xmlns="" id="{00000000-0008-0000-1B00-000011000000}"/>
                </a:ext>
              </a:extLst>
            </xdr:cNvPr>
            <xdr:cNvGraphicFramePr>
              <a:graphicFrameLocks/>
            </xdr:cNvGraphicFramePr>
          </xdr:nvGraphicFramePr>
          <xdr:xfrm>
            <a:off x="3722370" y="1615621"/>
            <a:ext cx="1394460" cy="3151052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8"/>
            </a:graphicData>
          </a:graphic>
        </xdr:graphicFrame>
        <xdr:graphicFrame macro="">
          <xdr:nvGraphicFramePr>
            <xdr:cNvPr id="18" name="Диаграмма 17">
              <a:extLst>
                <a:ext uri="{FF2B5EF4-FFF2-40B4-BE49-F238E27FC236}">
                  <a16:creationId xmlns:a16="http://schemas.microsoft.com/office/drawing/2014/main" xmlns="" id="{00000000-0008-0000-1B00-000012000000}"/>
                </a:ext>
              </a:extLst>
            </xdr:cNvPr>
            <xdr:cNvGraphicFramePr>
              <a:graphicFrameLocks/>
            </xdr:cNvGraphicFramePr>
          </xdr:nvGraphicFramePr>
          <xdr:xfrm>
            <a:off x="4643081" y="1578973"/>
            <a:ext cx="1654849" cy="316103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9"/>
            </a:graphicData>
          </a:graphic>
        </xdr:graphicFrame>
      </xdr:grpSp>
    </xdr:grpSp>
    <xdr:clientData/>
  </xdr:twoCellAnchor>
  <xdr:twoCellAnchor editAs="absolute">
    <xdr:from>
      <xdr:col>7</xdr:col>
      <xdr:colOff>38101</xdr:colOff>
      <xdr:row>40</xdr:row>
      <xdr:rowOff>90715</xdr:rowOff>
    </xdr:from>
    <xdr:to>
      <xdr:col>15</xdr:col>
      <xdr:colOff>470807</xdr:colOff>
      <xdr:row>62</xdr:row>
      <xdr:rowOff>54429</xdr:rowOff>
    </xdr:to>
    <xdr:grpSp>
      <xdr:nvGrpSpPr>
        <xdr:cNvPr id="19" name="Группа 18">
          <a:extLst>
            <a:ext uri="{FF2B5EF4-FFF2-40B4-BE49-F238E27FC236}">
              <a16:creationId xmlns:a16="http://schemas.microsoft.com/office/drawing/2014/main" xmlns="" id="{00000000-0008-0000-1B00-000013000000}"/>
            </a:ext>
          </a:extLst>
        </xdr:cNvPr>
        <xdr:cNvGrpSpPr/>
      </xdr:nvGrpSpPr>
      <xdr:grpSpPr>
        <a:xfrm>
          <a:off x="5880101" y="7474858"/>
          <a:ext cx="5304063" cy="3955142"/>
          <a:chOff x="134801" y="5415643"/>
          <a:chExt cx="6145531" cy="3169376"/>
        </a:xfrm>
      </xdr:grpSpPr>
      <xdr:grpSp>
        <xdr:nvGrpSpPr>
          <xdr:cNvPr id="20" name="Группа 19">
            <a:extLst>
              <a:ext uri="{FF2B5EF4-FFF2-40B4-BE49-F238E27FC236}">
                <a16:creationId xmlns:a16="http://schemas.microsoft.com/office/drawing/2014/main" xmlns="" id="{00000000-0008-0000-1B00-000014000000}"/>
              </a:ext>
            </a:extLst>
          </xdr:cNvPr>
          <xdr:cNvGrpSpPr/>
        </xdr:nvGrpSpPr>
        <xdr:grpSpPr>
          <a:xfrm>
            <a:off x="134801" y="5415643"/>
            <a:ext cx="6145531" cy="3169376"/>
            <a:chOff x="152400" y="1170940"/>
            <a:chExt cx="6145531" cy="3169376"/>
          </a:xfrm>
        </xdr:grpSpPr>
        <xdr:graphicFrame macro="">
          <xdr:nvGraphicFramePr>
            <xdr:cNvPr id="22" name="Диаграмма 21">
              <a:extLst>
                <a:ext uri="{FF2B5EF4-FFF2-40B4-BE49-F238E27FC236}">
                  <a16:creationId xmlns:a16="http://schemas.microsoft.com/office/drawing/2014/main" xmlns="" id="{00000000-0008-0000-1B00-000016000000}"/>
                </a:ext>
              </a:extLst>
            </xdr:cNvPr>
            <xdr:cNvGraphicFramePr>
              <a:graphicFrameLocks/>
            </xdr:cNvGraphicFramePr>
          </xdr:nvGraphicFramePr>
          <xdr:xfrm>
            <a:off x="152400" y="1170940"/>
            <a:ext cx="6118860" cy="3165566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0"/>
            </a:graphicData>
          </a:graphic>
        </xdr:graphicFrame>
        <xdr:graphicFrame macro="">
          <xdr:nvGraphicFramePr>
            <xdr:cNvPr id="23" name="Диаграмма 22">
              <a:extLst>
                <a:ext uri="{FF2B5EF4-FFF2-40B4-BE49-F238E27FC236}">
                  <a16:creationId xmlns:a16="http://schemas.microsoft.com/office/drawing/2014/main" xmlns="" id="{00000000-0008-0000-1B00-000017000000}"/>
                </a:ext>
              </a:extLst>
            </xdr:cNvPr>
            <xdr:cNvGraphicFramePr>
              <a:graphicFrameLocks/>
            </xdr:cNvGraphicFramePr>
          </xdr:nvGraphicFramePr>
          <xdr:xfrm>
            <a:off x="3687042" y="1533979"/>
            <a:ext cx="1627462" cy="280633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1"/>
            </a:graphicData>
          </a:graphic>
        </xdr:graphicFrame>
        <xdr:graphicFrame macro="">
          <xdr:nvGraphicFramePr>
            <xdr:cNvPr id="24" name="Диаграмма 23">
              <a:extLst>
                <a:ext uri="{FF2B5EF4-FFF2-40B4-BE49-F238E27FC236}">
                  <a16:creationId xmlns:a16="http://schemas.microsoft.com/office/drawing/2014/main" xmlns="" id="{00000000-0008-0000-1B00-000018000000}"/>
                </a:ext>
              </a:extLst>
            </xdr:cNvPr>
            <xdr:cNvGraphicFramePr>
              <a:graphicFrameLocks/>
            </xdr:cNvGraphicFramePr>
          </xdr:nvGraphicFramePr>
          <xdr:xfrm>
            <a:off x="4551633" y="1497330"/>
            <a:ext cx="1746298" cy="2816316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2"/>
            </a:graphicData>
          </a:graphic>
        </xdr:graphicFrame>
      </xdr:grpSp>
      <xdr:sp macro="" textlink="$A$5">
        <xdr:nvSpPr>
          <xdr:cNvPr id="21" name="TextBox 1">
            <a:extLst>
              <a:ext uri="{FF2B5EF4-FFF2-40B4-BE49-F238E27FC236}">
                <a16:creationId xmlns:a16="http://schemas.microsoft.com/office/drawing/2014/main" xmlns="" id="{00000000-0008-0000-1B00-000015000000}"/>
              </a:ext>
            </a:extLst>
          </xdr:cNvPr>
          <xdr:cNvSpPr txBox="1"/>
        </xdr:nvSpPr>
        <xdr:spPr>
          <a:xfrm>
            <a:off x="4143196" y="5510903"/>
            <a:ext cx="1447844" cy="267133"/>
          </a:xfrm>
          <a:prstGeom prst="rect">
            <a:avLst/>
          </a:prstGeom>
        </xdr:spPr>
        <xdr:txBody>
          <a:bodyPr wrap="square" rtlCol="0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fld id="{D7B996FB-0335-4E58-9CEC-E94391108912}" type="TxLink">
              <a:rPr lang="ru-RU" sz="1100" b="0" i="0" u="none" strike="noStrike" cap="all" baseline="0">
                <a:solidFill>
                  <a:sysClr val="windowText" lastClr="000000"/>
                </a:solidFill>
                <a:latin typeface="Arial"/>
                <a:cs typeface="Arial"/>
              </a:rPr>
              <a:pPr/>
              <a:t>Факт vs План</a:t>
            </a:fld>
            <a:endParaRPr lang="ru-RU" sz="1400" i="0" cap="all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xdr:txBody>
      </xdr:sp>
    </xdr:grpSp>
    <xdr:clientData/>
  </xdr:twoCellAnchor>
  <xdr:twoCellAnchor editAs="oneCell">
    <xdr:from>
      <xdr:col>0</xdr:col>
      <xdr:colOff>40821</xdr:colOff>
      <xdr:row>63</xdr:row>
      <xdr:rowOff>0</xdr:rowOff>
    </xdr:from>
    <xdr:to>
      <xdr:col>17</xdr:col>
      <xdr:colOff>0</xdr:colOff>
      <xdr:row>69</xdr:row>
      <xdr:rowOff>70757</xdr:rowOff>
    </xdr:to>
    <xdr:sp macro="" textlink="">
      <xdr:nvSpPr>
        <xdr:cNvPr id="26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B00-00001A000000}"/>
            </a:ext>
          </a:extLst>
        </xdr:cNvPr>
        <xdr:cNvSpPr/>
      </xdr:nvSpPr>
      <xdr:spPr>
        <a:xfrm>
          <a:off x="40821" y="11402786"/>
          <a:ext cx="11198679" cy="1132114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План, как и прогноз/тренд - это не фактические данные, поэтому логичнее делать его бледнее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Перекрытие столбцов план/факта хорошо показывает отличие факта от запланированных значений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Обязательно указывайте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все необходимые данные на диаграмме, такие как единицы измерения, период измерения и т.п.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491672</xdr:colOff>
      <xdr:row>60</xdr:row>
      <xdr:rowOff>107044</xdr:rowOff>
    </xdr:from>
    <xdr:to>
      <xdr:col>6</xdr:col>
      <xdr:colOff>37625</xdr:colOff>
      <xdr:row>61</xdr:row>
      <xdr:rowOff>139753</xdr:rowOff>
    </xdr:to>
    <xdr:sp macro="" textlink="$A$19">
      <xdr:nvSpPr>
        <xdr:cNvPr id="25" name="TextBox 1">
          <a:extLst>
            <a:ext uri="{FF2B5EF4-FFF2-40B4-BE49-F238E27FC236}">
              <a16:creationId xmlns:a16="http://schemas.microsoft.com/office/drawing/2014/main" xmlns="" id="{00000000-0008-0000-1B00-000019000000}"/>
            </a:ext>
          </a:extLst>
        </xdr:cNvPr>
        <xdr:cNvSpPr txBox="1"/>
      </xdr:nvSpPr>
      <xdr:spPr>
        <a:xfrm>
          <a:off x="491672" y="10682515"/>
          <a:ext cx="4749324" cy="206881"/>
        </a:xfrm>
        <a:prstGeom prst="rect">
          <a:avLst/>
        </a:prstGeom>
        <a:ln>
          <a:noFill/>
        </a:ln>
      </xdr:spPr>
      <xdr:txBody>
        <a:bodyPr wrap="square" rtlCol="0"/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r" rtl="0" eaLnBrk="1" fontAlgn="auto" latinLnBrk="0" hangingPunct="1"/>
          <a:fld id="{A58A5605-1397-4B13-BD67-A22295A32CF3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xdr:txBody>
    </xdr:sp>
    <xdr:clientData/>
  </xdr:twoCellAnchor>
  <xdr:twoCellAnchor>
    <xdr:from>
      <xdr:col>17</xdr:col>
      <xdr:colOff>63312</xdr:colOff>
      <xdr:row>20</xdr:row>
      <xdr:rowOff>39006</xdr:rowOff>
    </xdr:from>
    <xdr:to>
      <xdr:col>26</xdr:col>
      <xdr:colOff>509653</xdr:colOff>
      <xdr:row>37</xdr:row>
      <xdr:rowOff>131887</xdr:rowOff>
    </xdr:to>
    <xdr:graphicFrame macro="">
      <xdr:nvGraphicFramePr>
        <xdr:cNvPr id="28" name="Диаграмма 27">
          <a:extLst>
            <a:ext uri="{FF2B5EF4-FFF2-40B4-BE49-F238E27FC236}">
              <a16:creationId xmlns:a16="http://schemas.microsoft.com/office/drawing/2014/main" xmlns="" id="{A4A4098C-E600-4A1B-BAED-E4913BB4916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101.xml><?xml version="1.0" encoding="utf-8"?>
<c:userShapes xmlns:c="http://schemas.openxmlformats.org/drawingml/2006/chart">
  <cdr:relSizeAnchor xmlns:cdr="http://schemas.openxmlformats.org/drawingml/2006/chartDrawing">
    <cdr:from>
      <cdr:x>0.69378</cdr:x>
      <cdr:y>0.02891</cdr:y>
    </cdr:from>
    <cdr:to>
      <cdr:x>0.9304</cdr:x>
      <cdr:y>0.10501</cdr:y>
    </cdr:to>
    <cdr:sp macro="" textlink="Ш18!$A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97B746D6-B8CD-4584-824F-255ADA566DD7}"/>
            </a:ext>
          </a:extLst>
        </cdr:cNvPr>
        <cdr:cNvSpPr txBox="1"/>
      </cdr:nvSpPr>
      <cdr:spPr>
        <a:xfrm xmlns:a="http://schemas.openxmlformats.org/drawingml/2006/main">
          <a:off x="4245126" y="98358"/>
          <a:ext cx="1447845" cy="25891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0513674C-9BA7-4C37-95EB-A5F453FAB563}" type="TxLink">
            <a:rPr lang="ru-RU" sz="1100" b="0" i="0" u="none" strike="noStrike" cap="all" baseline="0">
              <a:solidFill>
                <a:schemeClr val="tx1"/>
              </a:solidFill>
              <a:latin typeface="Arial"/>
              <a:cs typeface="Arial"/>
            </a:rPr>
            <a:pPr/>
            <a:t>Факт vs План</a:t>
          </a:fld>
          <a:endParaRPr lang="ru-RU" sz="1100" i="0" cap="all" baseline="0">
            <a:solidFill>
              <a:schemeClr val="tx1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0.0827</cdr:x>
      <cdr:y>0.9213</cdr:y>
    </cdr:from>
    <cdr:to>
      <cdr:x>0.98104</cdr:x>
      <cdr:y>0.98952</cdr:y>
    </cdr:to>
    <cdr:sp macro="" textlink="Ш18!$A$19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78E7CD3-5860-4A44-BE8E-0A31639D88C6}"/>
            </a:ext>
          </a:extLst>
        </cdr:cNvPr>
        <cdr:cNvSpPr txBox="1"/>
      </cdr:nvSpPr>
      <cdr:spPr>
        <a:xfrm xmlns:a="http://schemas.openxmlformats.org/drawingml/2006/main">
          <a:off x="437243" y="2794000"/>
          <a:ext cx="4749324" cy="206881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 rtl="0" eaLnBrk="1" fontAlgn="auto" latinLnBrk="0" hangingPunct="1"/>
          <a:fld id="{9BCDF094-9F42-4354-AFF4-A66CC2A610FE}" type="TxLink">
            <a:rPr lang="ru-RU" sz="900" b="0" i="1" u="none" strike="noStrike" baseline="0">
              <a:solidFill>
                <a:schemeClr val="bg1">
                  <a:lumMod val="75000"/>
                </a:schemeClr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75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102.xml><?xml version="1.0" encoding="utf-8"?>
<c:userShapes xmlns:c="http://schemas.openxmlformats.org/drawingml/2006/chart">
  <cdr:relSizeAnchor xmlns:cdr="http://schemas.openxmlformats.org/drawingml/2006/chartDrawing">
    <cdr:from>
      <cdr:x>0.27185</cdr:x>
      <cdr:y>0.03461</cdr:y>
    </cdr:from>
    <cdr:to>
      <cdr:x>0.80158</cdr:x>
      <cdr:y>0.10499</cdr:y>
    </cdr:to>
    <cdr:sp macro="" textlink="Ш18!$D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C412F110-F33C-4ADF-8C41-29020649FF53}"/>
            </a:ext>
          </a:extLst>
        </cdr:cNvPr>
        <cdr:cNvSpPr txBox="1"/>
      </cdr:nvSpPr>
      <cdr:spPr>
        <a:xfrm xmlns:a="http://schemas.openxmlformats.org/drawingml/2006/main">
          <a:off x="327869" y="94229"/>
          <a:ext cx="638897" cy="19159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325B8E05-8219-41EE-A649-16B2541D7891}" type="TxLink">
            <a:rPr lang="ru-RU" sz="700" cap="all" baseline="0"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pPr marL="0" indent="0" algn="ctr"/>
            <a:t>МЛН РУБ</a:t>
          </a:fld>
          <a:endParaRPr lang="ru-RU" sz="700" cap="all" baseline="0"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</cdr:txBody>
    </cdr:sp>
  </cdr:relSizeAnchor>
</c:userShapes>
</file>

<file path=xl/drawings/drawing103.xml><?xml version="1.0" encoding="utf-8"?>
<c:userShapes xmlns:c="http://schemas.openxmlformats.org/drawingml/2006/chart">
  <cdr:relSizeAnchor xmlns:cdr="http://schemas.openxmlformats.org/drawingml/2006/chartDrawing">
    <cdr:from>
      <cdr:x>0.3682</cdr:x>
      <cdr:y>0.04955</cdr:y>
    </cdr:from>
    <cdr:to>
      <cdr:x>0.61295</cdr:x>
      <cdr:y>0.13427</cdr:y>
    </cdr:to>
    <cdr:sp macro="" textlink="Ш18!$E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AFE16C5-83BE-4EF9-9062-91C81B31CBE0}"/>
            </a:ext>
          </a:extLst>
        </cdr:cNvPr>
        <cdr:cNvSpPr txBox="1"/>
      </cdr:nvSpPr>
      <cdr:spPr>
        <a:xfrm xmlns:a="http://schemas.openxmlformats.org/drawingml/2006/main">
          <a:off x="538562" y="135309"/>
          <a:ext cx="357993" cy="23136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38D7690F-31B8-40FF-BF22-364D7186E7EB}" type="TxLink">
            <a:rPr lang="en-US" sz="700" cap="all" baseline="0"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pPr marL="0" indent="0" algn="ctr"/>
            <a:t>%</a:t>
          </a:fld>
          <a:endParaRPr lang="ru-RU" sz="700" cap="all" baseline="0"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</cdr:txBody>
    </cdr:sp>
  </cdr:relSizeAnchor>
</c:userShapes>
</file>

<file path=xl/drawings/drawing104.xml><?xml version="1.0" encoding="utf-8"?>
<c:userShapes xmlns:c="http://schemas.openxmlformats.org/drawingml/2006/chart">
  <cdr:relSizeAnchor xmlns:cdr="http://schemas.openxmlformats.org/drawingml/2006/chartDrawing">
    <cdr:from>
      <cdr:x>0.13111</cdr:x>
      <cdr:y>0.0273</cdr:y>
    </cdr:from>
    <cdr:to>
      <cdr:x>0.79789</cdr:x>
      <cdr:y>0.09156</cdr:y>
    </cdr:to>
    <cdr:sp macro="" textlink="Ш18!$D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C412F110-F33C-4ADF-8C41-29020649FF53}"/>
            </a:ext>
          </a:extLst>
        </cdr:cNvPr>
        <cdr:cNvSpPr txBox="1"/>
      </cdr:nvSpPr>
      <cdr:spPr>
        <a:xfrm xmlns:a="http://schemas.openxmlformats.org/drawingml/2006/main">
          <a:off x="139634" y="66811"/>
          <a:ext cx="710125" cy="15725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CAFA3716-ABFA-4E3C-B41E-76B799B91A71}" type="TxLink">
            <a:rPr lang="ru-RU" sz="700" cap="all" baseline="0"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pPr marL="0" indent="0" algn="ctr"/>
            <a:t>МЛН РУБ</a:t>
          </a:fld>
          <a:endParaRPr lang="ru-RU" sz="700" cap="all" baseline="0"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</cdr:txBody>
    </cdr:sp>
  </cdr:relSizeAnchor>
</c:userShapes>
</file>

<file path=xl/drawings/drawing105.xml><?xml version="1.0" encoding="utf-8"?>
<c:userShapes xmlns:c="http://schemas.openxmlformats.org/drawingml/2006/chart">
  <cdr:relSizeAnchor xmlns:cdr="http://schemas.openxmlformats.org/drawingml/2006/chartDrawing">
    <cdr:from>
      <cdr:x>0.37075</cdr:x>
      <cdr:y>0.03639</cdr:y>
    </cdr:from>
    <cdr:to>
      <cdr:x>0.6155</cdr:x>
      <cdr:y>0.12111</cdr:y>
    </cdr:to>
    <cdr:sp macro="" textlink="Ш18!$E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AFE16C5-83BE-4EF9-9062-91C81B31CBE0}"/>
            </a:ext>
          </a:extLst>
        </cdr:cNvPr>
        <cdr:cNvSpPr txBox="1"/>
      </cdr:nvSpPr>
      <cdr:spPr>
        <a:xfrm xmlns:a="http://schemas.openxmlformats.org/drawingml/2006/main">
          <a:off x="553724" y="100653"/>
          <a:ext cx="365539" cy="23434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5BC0488B-C634-4EA8-A8AA-97A8E97F75A4}" type="TxLink">
            <a:rPr lang="en-US" sz="700" cap="all" baseline="0"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pPr marL="0" indent="0" algn="ctr"/>
            <a:t>%</a:t>
          </a:fld>
          <a:endParaRPr lang="ru-RU" sz="700" cap="all" baseline="0"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</cdr:txBody>
    </cdr:sp>
  </cdr:relSizeAnchor>
</c:userShapes>
</file>

<file path=xl/drawings/drawing106.xml><?xml version="1.0" encoding="utf-8"?>
<c:userShapes xmlns:c="http://schemas.openxmlformats.org/drawingml/2006/chart">
  <cdr:relSizeAnchor xmlns:cdr="http://schemas.openxmlformats.org/drawingml/2006/chartDrawing">
    <cdr:from>
      <cdr:x>0.69378</cdr:x>
      <cdr:y>0.02891</cdr:y>
    </cdr:from>
    <cdr:to>
      <cdr:x>0.9304</cdr:x>
      <cdr:y>0.10501</cdr:y>
    </cdr:to>
    <cdr:sp macro="" textlink="Ш18!$A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97B746D6-B8CD-4584-824F-255ADA566DD7}"/>
            </a:ext>
          </a:extLst>
        </cdr:cNvPr>
        <cdr:cNvSpPr txBox="1"/>
      </cdr:nvSpPr>
      <cdr:spPr>
        <a:xfrm xmlns:a="http://schemas.openxmlformats.org/drawingml/2006/main">
          <a:off x="4245126" y="98358"/>
          <a:ext cx="1447845" cy="25891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0513674C-9BA7-4C37-95EB-A5F453FAB563}" type="TxLink">
            <a:rPr lang="ru-RU" sz="1100" b="0" i="0" u="none" strike="noStrike" cap="all" baseline="0">
              <a:solidFill>
                <a:schemeClr val="tx1"/>
              </a:solidFill>
              <a:latin typeface="Arial"/>
              <a:cs typeface="Arial"/>
            </a:rPr>
            <a:pPr/>
            <a:t>Факт vs План</a:t>
          </a:fld>
          <a:endParaRPr lang="ru-RU" sz="1100" i="0" cap="all" baseline="0">
            <a:solidFill>
              <a:schemeClr val="tx1"/>
            </a:solidFill>
            <a:latin typeface="Arial" panose="020B0604020202020204" pitchFamily="34" charset="0"/>
            <a:cs typeface="Arial" panose="020B0604020202020204" pitchFamily="34" charset="0"/>
          </a:endParaRPr>
        </a:p>
      </cdr:txBody>
    </cdr:sp>
  </cdr:relSizeAnchor>
  <cdr:relSizeAnchor xmlns:cdr="http://schemas.openxmlformats.org/drawingml/2006/chartDrawing">
    <cdr:from>
      <cdr:x>0.07504</cdr:x>
      <cdr:y>0.91283</cdr:y>
    </cdr:from>
    <cdr:to>
      <cdr:x>0.98028</cdr:x>
      <cdr:y>0.98068</cdr:y>
    </cdr:to>
    <cdr:sp macro="" textlink="Ш18!$A$19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78E7CD3-5860-4A44-BE8E-0A31639D88C6}"/>
            </a:ext>
          </a:extLst>
        </cdr:cNvPr>
        <cdr:cNvSpPr txBox="1"/>
      </cdr:nvSpPr>
      <cdr:spPr>
        <a:xfrm xmlns:a="http://schemas.openxmlformats.org/drawingml/2006/main">
          <a:off x="393700" y="2783114"/>
          <a:ext cx="4749324" cy="206881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 rtl="0" eaLnBrk="1" fontAlgn="auto" latinLnBrk="0" hangingPunct="1"/>
          <a:fld id="{A0A58F3F-D7B4-4709-AB0C-4033265FDC05}" type="TxLink">
            <a:rPr lang="ru-RU" sz="900" b="0" i="1" u="none" strike="noStrike" baseline="0">
              <a:solidFill>
                <a:schemeClr val="bg1">
                  <a:lumMod val="75000"/>
                </a:schemeClr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75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107.xml><?xml version="1.0" encoding="utf-8"?>
<c:userShapes xmlns:c="http://schemas.openxmlformats.org/drawingml/2006/chart">
  <cdr:relSizeAnchor xmlns:cdr="http://schemas.openxmlformats.org/drawingml/2006/chartDrawing">
    <cdr:from>
      <cdr:x>0.27636</cdr:x>
      <cdr:y>0.03468</cdr:y>
    </cdr:from>
    <cdr:to>
      <cdr:x>0.80609</cdr:x>
      <cdr:y>0.10506</cdr:y>
    </cdr:to>
    <cdr:sp macro="" textlink="Ш18!$D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C412F110-F33C-4ADF-8C41-29020649FF53}"/>
            </a:ext>
          </a:extLst>
        </cdr:cNvPr>
        <cdr:cNvSpPr txBox="1"/>
      </cdr:nvSpPr>
      <cdr:spPr>
        <a:xfrm xmlns:a="http://schemas.openxmlformats.org/drawingml/2006/main">
          <a:off x="330430" y="94909"/>
          <a:ext cx="633371" cy="19262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7BC13267-E4C9-4051-B431-9B283FD8210F}" type="TxLink">
            <a:rPr lang="ru-RU" sz="700" cap="all" baseline="0"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pPr marL="0" indent="0" algn="ctr"/>
            <a:t>МЛН РУБ</a:t>
          </a:fld>
          <a:endParaRPr lang="ru-RU" sz="700" cap="all" baseline="0"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</cdr:txBody>
    </cdr:sp>
  </cdr:relSizeAnchor>
</c:userShapes>
</file>

<file path=xl/drawings/drawing108.xml><?xml version="1.0" encoding="utf-8"?>
<c:userShapes xmlns:c="http://schemas.openxmlformats.org/drawingml/2006/chart">
  <cdr:relSizeAnchor xmlns:cdr="http://schemas.openxmlformats.org/drawingml/2006/chartDrawing">
    <cdr:from>
      <cdr:x>0.3682</cdr:x>
      <cdr:y>0.03965</cdr:y>
    </cdr:from>
    <cdr:to>
      <cdr:x>0.61295</cdr:x>
      <cdr:y>0.12437</cdr:y>
    </cdr:to>
    <cdr:sp macro="" textlink="Ш18!$E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AFE16C5-83BE-4EF9-9062-91C81B31CBE0}"/>
            </a:ext>
          </a:extLst>
        </cdr:cNvPr>
        <cdr:cNvSpPr txBox="1"/>
      </cdr:nvSpPr>
      <cdr:spPr>
        <a:xfrm xmlns:a="http://schemas.openxmlformats.org/drawingml/2006/main">
          <a:off x="522444" y="108848"/>
          <a:ext cx="347279" cy="23260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38480F3F-2451-4DAF-A217-7256B8C77E06}" type="TxLink">
            <a:rPr lang="en-US" sz="700" cap="all" baseline="0"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pPr marL="0" indent="0" algn="ctr"/>
            <a:t>%</a:t>
          </a:fld>
          <a:endParaRPr lang="ru-RU" sz="700" cap="all" baseline="0"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</cdr:txBody>
    </cdr:sp>
  </cdr:relSizeAnchor>
</c:userShapes>
</file>

<file path=xl/drawings/drawing109.xml><?xml version="1.0" encoding="utf-8"?>
<c:userShapes xmlns:c="http://schemas.openxmlformats.org/drawingml/2006/chart">
  <cdr:relSizeAnchor xmlns:cdr="http://schemas.openxmlformats.org/drawingml/2006/chartDrawing">
    <cdr:from>
      <cdr:x>0.06476</cdr:x>
      <cdr:y>0.92511</cdr:y>
    </cdr:from>
    <cdr:to>
      <cdr:x>0.97134</cdr:x>
      <cdr:y>0.97968</cdr:y>
    </cdr:to>
    <cdr:sp macro="" textlink="Ш18!$A$19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78E7CD3-5860-4A44-BE8E-0A31639D88C6}"/>
            </a:ext>
          </a:extLst>
        </cdr:cNvPr>
        <cdr:cNvSpPr txBox="1"/>
      </cdr:nvSpPr>
      <cdr:spPr>
        <a:xfrm xmlns:a="http://schemas.openxmlformats.org/drawingml/2006/main">
          <a:off x="339271" y="3507014"/>
          <a:ext cx="4749324" cy="206881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 rtl="0" eaLnBrk="1" fontAlgn="auto" latinLnBrk="0" hangingPunct="1"/>
          <a:fld id="{5B63200B-EA0D-4C5B-A57C-5E43888F6B1F}" type="TxLink">
            <a:rPr lang="ru-RU" sz="900" b="0" i="1" u="none" strike="noStrike" baseline="0">
              <a:solidFill>
                <a:schemeClr val="bg1">
                  <a:lumMod val="75000"/>
                </a:schemeClr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75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0.20343</cdr:x>
      <cdr:y>0.86749</cdr:y>
    </cdr:from>
    <cdr:to>
      <cdr:x>0.96723</cdr:x>
      <cdr:y>0.98321</cdr:y>
    </cdr:to>
    <cdr:sp macro="" textlink="Ш2!$A$10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560988" y="1870710"/>
          <a:ext cx="5860892" cy="249543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0.00693</cdr:x>
      <cdr:y>0.12191</cdr:y>
    </cdr:from>
    <cdr:to>
      <cdr:x>0.27115</cdr:x>
      <cdr:y>0.22261</cdr:y>
    </cdr:to>
    <cdr:sp macro="" textlink="Ш2!$A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B2318DC-ED19-46D4-85E8-D61A90159771}"/>
            </a:ext>
          </a:extLst>
        </cdr:cNvPr>
        <cdr:cNvSpPr txBox="1"/>
      </cdr:nvSpPr>
      <cdr:spPr>
        <a:xfrm xmlns:a="http://schemas.openxmlformats.org/drawingml/2006/main">
          <a:off x="53183" y="262890"/>
          <a:ext cx="2027450" cy="21716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420B787B-ABA2-4779-B673-D513FBB16EFC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Категория 1</a:t>
          </a:fld>
          <a:endParaRPr lang="ru-RU" sz="1100" u="sng" cap="small" baseline="0"/>
        </a:p>
      </cdr:txBody>
    </cdr:sp>
  </cdr:relSizeAnchor>
</c:userShapes>
</file>

<file path=xl/drawings/drawing110.xml><?xml version="1.0" encoding="utf-8"?>
<c:userShapes xmlns:c="http://schemas.openxmlformats.org/drawingml/2006/chart">
  <cdr:relSizeAnchor xmlns:cdr="http://schemas.openxmlformats.org/drawingml/2006/chartDrawing">
    <cdr:from>
      <cdr:x>0.0642</cdr:x>
      <cdr:y>0.0273</cdr:y>
    </cdr:from>
    <cdr:to>
      <cdr:x>0.79789</cdr:x>
      <cdr:y>0.08933</cdr:y>
    </cdr:to>
    <cdr:sp macro="" textlink="Ш18!$D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C412F110-F33C-4ADF-8C41-29020649FF53}"/>
            </a:ext>
          </a:extLst>
        </cdr:cNvPr>
        <cdr:cNvSpPr txBox="1"/>
      </cdr:nvSpPr>
      <cdr:spPr>
        <a:xfrm xmlns:a="http://schemas.openxmlformats.org/drawingml/2006/main">
          <a:off x="67856" y="66811"/>
          <a:ext cx="775419" cy="15181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5EFB7E6D-8A6F-41AA-A73C-327BB501ADDB}" type="TxLink">
            <a:rPr lang="ru-RU" sz="700" cap="all" baseline="0"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pPr marL="0" indent="0" algn="ctr"/>
            <a:t>МЛН РУБ</a:t>
          </a:fld>
          <a:endParaRPr lang="ru-RU" sz="700" cap="all" baseline="0"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</cdr:txBody>
    </cdr:sp>
  </cdr:relSizeAnchor>
</c:userShapes>
</file>

<file path=xl/drawings/drawing111.xml><?xml version="1.0" encoding="utf-8"?>
<c:userShapes xmlns:c="http://schemas.openxmlformats.org/drawingml/2006/chart">
  <cdr:relSizeAnchor xmlns:cdr="http://schemas.openxmlformats.org/drawingml/2006/chartDrawing">
    <cdr:from>
      <cdr:x>0.37075</cdr:x>
      <cdr:y>0.03639</cdr:y>
    </cdr:from>
    <cdr:to>
      <cdr:x>0.6155</cdr:x>
      <cdr:y>0.12111</cdr:y>
    </cdr:to>
    <cdr:sp macro="" textlink="Ш18!$E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AFE16C5-83BE-4EF9-9062-91C81B31CBE0}"/>
            </a:ext>
          </a:extLst>
        </cdr:cNvPr>
        <cdr:cNvSpPr txBox="1"/>
      </cdr:nvSpPr>
      <cdr:spPr>
        <a:xfrm xmlns:a="http://schemas.openxmlformats.org/drawingml/2006/main">
          <a:off x="553724" y="100653"/>
          <a:ext cx="365539" cy="23434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F4FCD906-995C-43C5-9D4F-ABA4DC75C495}" type="TxLink">
            <a:rPr lang="en-US" sz="700" cap="all" baseline="0"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pPr marL="0" indent="0" algn="ctr"/>
            <a:t>%</a:t>
          </a:fld>
          <a:endParaRPr lang="ru-RU" sz="700" cap="all" baseline="0">
            <a:effectLst/>
            <a:latin typeface="Arial" panose="020B0604020202020204" pitchFamily="34" charset="0"/>
            <a:ea typeface="+mn-ea"/>
            <a:cs typeface="Arial" panose="020B0604020202020204" pitchFamily="34" charset="0"/>
          </a:endParaRPr>
        </a:p>
      </cdr:txBody>
    </cdr:sp>
  </cdr:relSizeAnchor>
</c:userShapes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72570</xdr:colOff>
      <xdr:row>17</xdr:row>
      <xdr:rowOff>67856</xdr:rowOff>
    </xdr:from>
    <xdr:to>
      <xdr:col>8</xdr:col>
      <xdr:colOff>547284</xdr:colOff>
      <xdr:row>32</xdr:row>
      <xdr:rowOff>144784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xmlns="" id="{00000000-0008-0000-1E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72570</xdr:colOff>
      <xdr:row>34</xdr:row>
      <xdr:rowOff>63501</xdr:rowOff>
    </xdr:from>
    <xdr:to>
      <xdr:col>8</xdr:col>
      <xdr:colOff>547284</xdr:colOff>
      <xdr:row>50</xdr:row>
      <xdr:rowOff>40644</xdr:rowOff>
    </xdr:to>
    <xdr:graphicFrame macro="">
      <xdr:nvGraphicFramePr>
        <xdr:cNvPr id="4" name="Chart 2">
          <a:extLst>
            <a:ext uri="{FF2B5EF4-FFF2-40B4-BE49-F238E27FC236}">
              <a16:creationId xmlns:a16="http://schemas.microsoft.com/office/drawing/2014/main" xmlns="" id="{00000000-0008-0000-1E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10</xdr:col>
      <xdr:colOff>99785</xdr:colOff>
      <xdr:row>17</xdr:row>
      <xdr:rowOff>67856</xdr:rowOff>
    </xdr:from>
    <xdr:to>
      <xdr:col>19</xdr:col>
      <xdr:colOff>755928</xdr:colOff>
      <xdr:row>32</xdr:row>
      <xdr:rowOff>144784</xdr:rowOff>
    </xdr:to>
    <xdr:graphicFrame macro="">
      <xdr:nvGraphicFramePr>
        <xdr:cNvPr id="5" name="Chart 2">
          <a:extLst>
            <a:ext uri="{FF2B5EF4-FFF2-40B4-BE49-F238E27FC236}">
              <a16:creationId xmlns:a16="http://schemas.microsoft.com/office/drawing/2014/main" xmlns="" id="{00000000-0008-0000-1E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10</xdr:col>
      <xdr:colOff>99785</xdr:colOff>
      <xdr:row>34</xdr:row>
      <xdr:rowOff>63501</xdr:rowOff>
    </xdr:from>
    <xdr:to>
      <xdr:col>19</xdr:col>
      <xdr:colOff>755928</xdr:colOff>
      <xdr:row>50</xdr:row>
      <xdr:rowOff>40644</xdr:rowOff>
    </xdr:to>
    <xdr:graphicFrame macro="">
      <xdr:nvGraphicFramePr>
        <xdr:cNvPr id="8" name="Chart 2">
          <a:extLst>
            <a:ext uri="{FF2B5EF4-FFF2-40B4-BE49-F238E27FC236}">
              <a16:creationId xmlns:a16="http://schemas.microsoft.com/office/drawing/2014/main" xmlns="" id="{00000000-0008-0000-1E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40821</xdr:colOff>
      <xdr:row>51</xdr:row>
      <xdr:rowOff>0</xdr:rowOff>
    </xdr:from>
    <xdr:to>
      <xdr:col>20</xdr:col>
      <xdr:colOff>0</xdr:colOff>
      <xdr:row>58</xdr:row>
      <xdr:rowOff>114299</xdr:rowOff>
    </xdr:to>
    <xdr:sp macro="" textlink="">
      <xdr:nvSpPr>
        <xdr:cNvPr id="7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E00-000007000000}"/>
            </a:ext>
          </a:extLst>
        </xdr:cNvPr>
        <xdr:cNvSpPr/>
      </xdr:nvSpPr>
      <xdr:spPr>
        <a:xfrm>
          <a:off x="40821" y="9116786"/>
          <a:ext cx="13171715" cy="1352549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МИН и МАКС логично выделять красным и зеленым соотвественно (диаграмма №1), но можно сделать на них акцент, сохраняя цветовую гамму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(диаграмма №3)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Акценты можно расставить как значениями из ячеек, так и фоном с подписью (диаграмма №4). Лучше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оставить что-то одно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Помогайте цветом понять, что обозначает левая, а что правая оси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На диаграмме №1 значения для ряда Средний чек вписаны вручную. Если не нужны - удаляйте, если надо подписать другие точки - подписывайте вручную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1">
            <a:ln>
              <a:noFill/>
            </a:ln>
            <a:solidFill>
              <a:srgbClr val="00B05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113.xml><?xml version="1.0" encoding="utf-8"?>
<c:userShapes xmlns:c="http://schemas.openxmlformats.org/drawingml/2006/chart">
  <cdr:relSizeAnchor xmlns:cdr="http://schemas.openxmlformats.org/drawingml/2006/chartDrawing">
    <cdr:from>
      <cdr:x>0.413</cdr:x>
      <cdr:y>0.90269</cdr:y>
    </cdr:from>
    <cdr:to>
      <cdr:x>0.99231</cdr:x>
      <cdr:y>0.97668</cdr:y>
    </cdr:to>
    <cdr:sp macro="" textlink="Ш19!$A$15">
      <cdr:nvSpPr>
        <cdr:cNvPr id="2" name="TextBox 1"/>
        <cdr:cNvSpPr txBox="1"/>
      </cdr:nvSpPr>
      <cdr:spPr>
        <a:xfrm xmlns:a="http://schemas.openxmlformats.org/drawingml/2006/main">
          <a:off x="2561047" y="2766967"/>
          <a:ext cx="3592286" cy="22678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r"/>
          <a:fld id="{96BF5940-A667-4880-8CA1-E29B8F203100}" type="TxLink">
            <a:rPr lang="ru-RU" sz="10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 sz="1100"/>
        </a:p>
      </cdr:txBody>
    </cdr:sp>
  </cdr:relSizeAnchor>
</c:userShapes>
</file>

<file path=xl/drawings/drawing114.xml><?xml version="1.0" encoding="utf-8"?>
<c:userShapes xmlns:c="http://schemas.openxmlformats.org/drawingml/2006/chart">
  <cdr:relSizeAnchor xmlns:cdr="http://schemas.openxmlformats.org/drawingml/2006/chartDrawing">
    <cdr:from>
      <cdr:x>0.413</cdr:x>
      <cdr:y>0.90269</cdr:y>
    </cdr:from>
    <cdr:to>
      <cdr:x>0.99231</cdr:x>
      <cdr:y>0.97668</cdr:y>
    </cdr:to>
    <cdr:sp macro="" textlink="Ш19!$A$15">
      <cdr:nvSpPr>
        <cdr:cNvPr id="2" name="TextBox 1"/>
        <cdr:cNvSpPr txBox="1"/>
      </cdr:nvSpPr>
      <cdr:spPr>
        <a:xfrm xmlns:a="http://schemas.openxmlformats.org/drawingml/2006/main">
          <a:off x="2561047" y="2766967"/>
          <a:ext cx="3592286" cy="22678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r"/>
          <a:fld id="{96BF5940-A667-4880-8CA1-E29B8F203100}" type="TxLink">
            <a:rPr lang="ru-RU" sz="10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 sz="1100"/>
        </a:p>
      </cdr:txBody>
    </cdr:sp>
  </cdr:relSizeAnchor>
</c:userShapes>
</file>

<file path=xl/drawings/drawing115.xml><?xml version="1.0" encoding="utf-8"?>
<c:userShapes xmlns:c="http://schemas.openxmlformats.org/drawingml/2006/chart">
  <cdr:relSizeAnchor xmlns:cdr="http://schemas.openxmlformats.org/drawingml/2006/chartDrawing">
    <cdr:from>
      <cdr:x>0.413</cdr:x>
      <cdr:y>0.90269</cdr:y>
    </cdr:from>
    <cdr:to>
      <cdr:x>0.99231</cdr:x>
      <cdr:y>0.97668</cdr:y>
    </cdr:to>
    <cdr:sp macro="" textlink="Ш19!$A$15">
      <cdr:nvSpPr>
        <cdr:cNvPr id="2" name="TextBox 1"/>
        <cdr:cNvSpPr txBox="1"/>
      </cdr:nvSpPr>
      <cdr:spPr>
        <a:xfrm xmlns:a="http://schemas.openxmlformats.org/drawingml/2006/main">
          <a:off x="2561047" y="2766967"/>
          <a:ext cx="3592286" cy="22678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r"/>
          <a:fld id="{96BF5940-A667-4880-8CA1-E29B8F203100}" type="TxLink">
            <a:rPr lang="ru-RU" sz="10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 sz="1100"/>
        </a:p>
      </cdr:txBody>
    </cdr:sp>
  </cdr:relSizeAnchor>
</c:userShapes>
</file>

<file path=xl/drawings/drawing116.xml><?xml version="1.0" encoding="utf-8"?>
<c:userShapes xmlns:c="http://schemas.openxmlformats.org/drawingml/2006/chart">
  <cdr:relSizeAnchor xmlns:cdr="http://schemas.openxmlformats.org/drawingml/2006/chartDrawing">
    <cdr:from>
      <cdr:x>0.413</cdr:x>
      <cdr:y>0.90269</cdr:y>
    </cdr:from>
    <cdr:to>
      <cdr:x>0.99231</cdr:x>
      <cdr:y>0.97668</cdr:y>
    </cdr:to>
    <cdr:sp macro="" textlink="Ш19!$A$15">
      <cdr:nvSpPr>
        <cdr:cNvPr id="2" name="TextBox 1"/>
        <cdr:cNvSpPr txBox="1"/>
      </cdr:nvSpPr>
      <cdr:spPr>
        <a:xfrm xmlns:a="http://schemas.openxmlformats.org/drawingml/2006/main">
          <a:off x="2561047" y="2766967"/>
          <a:ext cx="3592286" cy="22678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r"/>
          <a:fld id="{96BF5940-A667-4880-8CA1-E29B8F203100}" type="TxLink">
            <a:rPr lang="ru-RU" sz="10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 sz="1100"/>
        </a:p>
      </cdr:txBody>
    </cdr:sp>
  </cdr:relSizeAnchor>
  <cdr:relSizeAnchor xmlns:cdr="http://schemas.openxmlformats.org/drawingml/2006/chartDrawing">
    <cdr:from>
      <cdr:x>0.3467</cdr:x>
      <cdr:y>0.23894</cdr:y>
    </cdr:from>
    <cdr:to>
      <cdr:x>0.62752</cdr:x>
      <cdr:y>0.82865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203215" y="660398"/>
          <a:ext cx="1784586" cy="1629895"/>
        </a:xfrm>
        <a:prstGeom xmlns:a="http://schemas.openxmlformats.org/drawingml/2006/main" prst="rect">
          <a:avLst/>
        </a:prstGeom>
        <a:solidFill xmlns:a="http://schemas.openxmlformats.org/drawingml/2006/main">
          <a:schemeClr val="accent1">
            <a:lumMod val="60000"/>
            <a:lumOff val="40000"/>
            <a:alpha val="9020"/>
          </a:schemeClr>
        </a:solidFill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ru-RU" sz="1000" i="1">
              <a:solidFill>
                <a:schemeClr val="bg1">
                  <a:lumMod val="65000"/>
                </a:schemeClr>
              </a:solidFill>
            </a:rPr>
            <a:t>Выпуск</a:t>
          </a:r>
          <a:r>
            <a:rPr lang="ru-RU" sz="1000" i="1" baseline="0">
              <a:solidFill>
                <a:schemeClr val="bg1">
                  <a:lumMod val="65000"/>
                </a:schemeClr>
              </a:solidFill>
            </a:rPr>
            <a:t> новой продукции</a:t>
          </a:r>
          <a:endParaRPr lang="ru-RU" sz="1000" i="1">
            <a:solidFill>
              <a:schemeClr val="bg1">
                <a:lumMod val="65000"/>
              </a:schemeClr>
            </a:solidFill>
          </a:endParaRPr>
        </a:p>
      </cdr:txBody>
    </cdr:sp>
  </cdr:relSizeAnchor>
  <cdr:relSizeAnchor xmlns:cdr="http://schemas.openxmlformats.org/drawingml/2006/chartDrawing">
    <cdr:from>
      <cdr:x>0.07166</cdr:x>
      <cdr:y>0.22515</cdr:y>
    </cdr:from>
    <cdr:to>
      <cdr:x>0.29692</cdr:x>
      <cdr:y>0.32952</cdr:y>
    </cdr:to>
    <cdr:sp macro="" textlink="Ш19!$D$9">
      <cdr:nvSpPr>
        <cdr:cNvPr id="4" name="Облачко с текстом: овальное 3">
          <a:extLst xmlns:a="http://schemas.openxmlformats.org/drawingml/2006/main">
            <a:ext uri="{FF2B5EF4-FFF2-40B4-BE49-F238E27FC236}">
              <a16:creationId xmlns:a16="http://schemas.microsoft.com/office/drawing/2014/main" xmlns="" id="{D4FAB221-19B3-435C-9345-1B4F48441EFF}"/>
            </a:ext>
          </a:extLst>
        </cdr:cNvPr>
        <cdr:cNvSpPr/>
      </cdr:nvSpPr>
      <cdr:spPr>
        <a:xfrm xmlns:a="http://schemas.openxmlformats.org/drawingml/2006/main">
          <a:off x="455386" y="622289"/>
          <a:ext cx="1431486" cy="288467"/>
        </a:xfrm>
        <a:prstGeom xmlns:a="http://schemas.openxmlformats.org/drawingml/2006/main" prst="wedgeEllipseCallout">
          <a:avLst>
            <a:gd name="adj1" fmla="val 20070"/>
            <a:gd name="adj2" fmla="val 102315"/>
          </a:avLst>
        </a:prstGeom>
        <a:noFill xmlns:a="http://schemas.openxmlformats.org/drawingml/2006/main"/>
        <a:ln xmlns:a="http://schemas.openxmlformats.org/drawingml/2006/main">
          <a:solidFill>
            <a:schemeClr val="accent1">
              <a:lumMod val="20000"/>
              <a:lumOff val="80000"/>
            </a:schemeClr>
          </a:solidFill>
        </a:ln>
      </cdr:spPr>
      <cdr:style>
        <a:lnRef xmlns:a="http://schemas.openxmlformats.org/drawingml/2006/main" idx="2">
          <a:schemeClr val="accent3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accent3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lIns="0" tIns="0" rIns="0" bIns="0" anchor="ctr"/>
        <a:lstStyle xmlns:a="http://schemas.openxmlformats.org/drawingml/2006/main"/>
        <a:p xmlns:a="http://schemas.openxmlformats.org/drawingml/2006/main">
          <a:pPr marL="0" indent="0" algn="ctr"/>
          <a:fld id="{754FB51A-B698-472C-94BF-E4F9C0BDE5A2}" type="TxLink">
            <a:rPr lang="ru-RU" sz="900" b="0" i="1" u="none" strike="noStrike">
              <a:solidFill>
                <a:schemeClr val="bg1">
                  <a:lumMod val="65000"/>
                </a:schemeClr>
              </a:solidFill>
              <a:latin typeface="Arial"/>
              <a:ea typeface="+mn-ea"/>
              <a:cs typeface="Arial"/>
            </a:rPr>
            <a:pPr marL="0" indent="0" algn="ctr"/>
            <a:t>Подняли цены </a:t>
          </a:fld>
          <a:endParaRPr lang="ru-RU" sz="900" b="0" i="1" u="none" strike="noStrike">
            <a:solidFill>
              <a:schemeClr val="bg1">
                <a:lumMod val="65000"/>
              </a:schemeClr>
            </a:solidFill>
            <a:latin typeface="Arial"/>
            <a:ea typeface="+mn-ea"/>
            <a:cs typeface="Arial"/>
          </a:endParaRPr>
        </a:p>
      </cdr:txBody>
    </cdr:sp>
  </cdr:relSizeAnchor>
  <cdr:relSizeAnchor xmlns:cdr="http://schemas.openxmlformats.org/drawingml/2006/chartDrawing">
    <cdr:from>
      <cdr:x>0.66064</cdr:x>
      <cdr:y>0.22318</cdr:y>
    </cdr:from>
    <cdr:to>
      <cdr:x>0.8859</cdr:x>
      <cdr:y>0.32756</cdr:y>
    </cdr:to>
    <cdr:sp macro="" textlink="Ш19!$J$9">
      <cdr:nvSpPr>
        <cdr:cNvPr id="5" name="Облачко с текстом: овальное 4">
          <a:extLst xmlns:a="http://schemas.openxmlformats.org/drawingml/2006/main">
            <a:ext uri="{FF2B5EF4-FFF2-40B4-BE49-F238E27FC236}">
              <a16:creationId xmlns:a16="http://schemas.microsoft.com/office/drawing/2014/main" xmlns="" id="{C908F95A-9439-4EE8-A8CB-12C2396E62AB}"/>
            </a:ext>
          </a:extLst>
        </cdr:cNvPr>
        <cdr:cNvSpPr/>
      </cdr:nvSpPr>
      <cdr:spPr>
        <a:xfrm xmlns:a="http://schemas.openxmlformats.org/drawingml/2006/main">
          <a:off x="4198257" y="616857"/>
          <a:ext cx="1431472" cy="288471"/>
        </a:xfrm>
        <a:prstGeom xmlns:a="http://schemas.openxmlformats.org/drawingml/2006/main" prst="wedgeEllipseCallout">
          <a:avLst>
            <a:gd name="adj1" fmla="val -37344"/>
            <a:gd name="adj2" fmla="val 94768"/>
          </a:avLst>
        </a:prstGeom>
        <a:noFill xmlns:a="http://schemas.openxmlformats.org/drawingml/2006/main"/>
        <a:ln xmlns:a="http://schemas.openxmlformats.org/drawingml/2006/main">
          <a:solidFill>
            <a:schemeClr val="accent1">
              <a:lumMod val="20000"/>
              <a:lumOff val="80000"/>
            </a:schemeClr>
          </a:solidFill>
        </a:ln>
      </cdr:spPr>
      <cdr:style>
        <a:lnRef xmlns:a="http://schemas.openxmlformats.org/drawingml/2006/main" idx="2">
          <a:schemeClr val="accent3"/>
        </a:lnRef>
        <a:fillRef xmlns:a="http://schemas.openxmlformats.org/drawingml/2006/main" idx="1">
          <a:schemeClr val="lt1"/>
        </a:fillRef>
        <a:effectRef xmlns:a="http://schemas.openxmlformats.org/drawingml/2006/main" idx="0">
          <a:schemeClr val="accent3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lIns="0" tIns="0" rIns="0" bIns="0" anchor="ctr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5468E227-3400-44CC-974B-54A25DBF7625}" type="TxLink">
            <a:rPr lang="ru-RU" sz="900" b="0" i="1" u="none" strike="noStrike">
              <a:solidFill>
                <a:schemeClr val="bg1">
                  <a:lumMod val="65000"/>
                </a:schemeClr>
              </a:solidFill>
              <a:latin typeface="Arial"/>
              <a:ea typeface="+mn-ea"/>
              <a:cs typeface="Arial"/>
            </a:rPr>
            <a:pPr marL="0" indent="0" algn="ctr"/>
            <a:t>Рост курса $</a:t>
          </a:fld>
          <a:endParaRPr lang="ru-RU" sz="900" b="0" i="1" u="none" strike="noStrike">
            <a:solidFill>
              <a:schemeClr val="bg1">
                <a:lumMod val="65000"/>
              </a:schemeClr>
            </a:solidFill>
            <a:latin typeface="Arial"/>
            <a:ea typeface="+mn-ea"/>
            <a:cs typeface="Arial"/>
          </a:endParaRPr>
        </a:p>
      </cdr:txBody>
    </cdr:sp>
  </cdr:relSizeAnchor>
</c:userShapes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65461</xdr:colOff>
      <xdr:row>4</xdr:row>
      <xdr:rowOff>104288</xdr:rowOff>
    </xdr:from>
    <xdr:to>
      <xdr:col>11</xdr:col>
      <xdr:colOff>545689</xdr:colOff>
      <xdr:row>29</xdr:row>
      <xdr:rowOff>52716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xmlns="" id="{C32A862D-598F-48D5-A84F-4A83F5E253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81643</xdr:colOff>
      <xdr:row>31</xdr:row>
      <xdr:rowOff>168021</xdr:rowOff>
    </xdr:from>
    <xdr:to>
      <xdr:col>11</xdr:col>
      <xdr:colOff>561654</xdr:colOff>
      <xdr:row>56</xdr:row>
      <xdr:rowOff>154213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xmlns="" id="{342B0666-010F-468F-B9A1-58C2EE2D2A0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72571</xdr:colOff>
      <xdr:row>57</xdr:row>
      <xdr:rowOff>158751</xdr:rowOff>
    </xdr:from>
    <xdr:to>
      <xdr:col>12</xdr:col>
      <xdr:colOff>0</xdr:colOff>
      <xdr:row>64</xdr:row>
      <xdr:rowOff>45356</xdr:rowOff>
    </xdr:to>
    <xdr:sp macro="" textlink="">
      <xdr:nvSpPr>
        <xdr:cNvPr id="4" name="Прямоугольник: скругленные углы 3">
          <a:extLst>
            <a:ext uri="{FF2B5EF4-FFF2-40B4-BE49-F238E27FC236}">
              <a16:creationId xmlns:a16="http://schemas.microsoft.com/office/drawing/2014/main" xmlns="" id="{4E9AAA42-698E-4F14-84B7-F1AA275EB0CA}"/>
            </a:ext>
          </a:extLst>
        </xdr:cNvPr>
        <xdr:cNvSpPr/>
      </xdr:nvSpPr>
      <xdr:spPr>
        <a:xfrm>
          <a:off x="72571" y="10445751"/>
          <a:ext cx="9629322" cy="1124855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На диаграмме 1 в пробелах между группами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ось не видно, т.к. добавленные вставки с подписями группы сделаны с белой заливкой, которая и перекрывает линию оси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Отодвинуть подписи от оси, как показано на примере 2, можно следующим образом: Формат оси (или двоной клик по оси) </a:t>
          </a:r>
          <a:r>
            <a:rPr lang="ru-RU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→ Параметры оси → Подписи → Положение оси выбрать «Внизу»</a:t>
          </a:r>
          <a:endParaRPr lang="ru-RU" sz="1000" b="1">
            <a:ln>
              <a:noFill/>
            </a:ln>
            <a:solidFill>
              <a:srgbClr val="00B05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118.xml><?xml version="1.0" encoding="utf-8"?>
<c:userShapes xmlns:c="http://schemas.openxmlformats.org/drawingml/2006/chart">
  <cdr:relSizeAnchor xmlns:cdr="http://schemas.openxmlformats.org/drawingml/2006/chartDrawing">
    <cdr:from>
      <cdr:x>0.06096</cdr:x>
      <cdr:y>0.10785</cdr:y>
    </cdr:from>
    <cdr:to>
      <cdr:x>0.36892</cdr:x>
      <cdr:y>0.18507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91EE90CE-56C8-4DAC-96FB-8693BBF1D794}"/>
            </a:ext>
          </a:extLst>
        </cdr:cNvPr>
        <cdr:cNvSpPr txBox="1"/>
      </cdr:nvSpPr>
      <cdr:spPr>
        <a:xfrm xmlns:a="http://schemas.openxmlformats.org/drawingml/2006/main">
          <a:off x="245116" y="412982"/>
          <a:ext cx="1238251" cy="295678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none" rtlCol="0" anchor="b"/>
        <a:lstStyle xmlns:a="http://schemas.openxmlformats.org/drawingml/2006/main"/>
        <a:p xmlns:a="http://schemas.openxmlformats.org/drawingml/2006/main">
          <a:r>
            <a:rPr lang="ru-RU" sz="1000" b="0" cap="all">
              <a:solidFill>
                <a:srgbClr val="36CD88"/>
              </a:solidFill>
            </a:rPr>
            <a:t>Бытовая</a:t>
          </a:r>
          <a:r>
            <a:rPr lang="ru-RU" sz="1000" b="0" cap="all" baseline="0">
              <a:solidFill>
                <a:srgbClr val="36CD88"/>
              </a:solidFill>
            </a:rPr>
            <a:t> техника</a:t>
          </a:r>
          <a:endParaRPr lang="en-US" sz="1000" b="0" cap="all">
            <a:solidFill>
              <a:srgbClr val="36CD88"/>
            </a:solidFill>
          </a:endParaRPr>
        </a:p>
      </cdr:txBody>
    </cdr:sp>
  </cdr:relSizeAnchor>
  <cdr:relSizeAnchor xmlns:cdr="http://schemas.openxmlformats.org/drawingml/2006/chartDrawing">
    <cdr:from>
      <cdr:x>0.06528</cdr:x>
      <cdr:y>0.34718</cdr:y>
    </cdr:from>
    <cdr:to>
      <cdr:x>0.37324</cdr:x>
      <cdr:y>0.46559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53029B47-3C97-45D6-B000-8585F7F5694F}"/>
            </a:ext>
          </a:extLst>
        </cdr:cNvPr>
        <cdr:cNvSpPr txBox="1"/>
      </cdr:nvSpPr>
      <cdr:spPr>
        <a:xfrm xmlns:a="http://schemas.openxmlformats.org/drawingml/2006/main">
          <a:off x="262041" y="1325393"/>
          <a:ext cx="1236175" cy="452036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none" rtlCol="0" anchor="b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/>
          <a:r>
            <a:rPr lang="ru-RU" sz="1000" b="0" cap="all">
              <a:solidFill>
                <a:srgbClr val="36CD88"/>
              </a:solidFill>
              <a:latin typeface="+mn-lt"/>
              <a:ea typeface="+mn-ea"/>
              <a:cs typeface="+mn-cs"/>
            </a:rPr>
            <a:t>ТВ и аудио</a:t>
          </a:r>
          <a:endParaRPr lang="en-US" sz="1000" b="0" cap="all">
            <a:solidFill>
              <a:srgbClr val="36CD88"/>
            </a:solidFill>
            <a:latin typeface="+mn-lt"/>
            <a:ea typeface="+mn-ea"/>
            <a:cs typeface="+mn-cs"/>
          </a:endParaRPr>
        </a:p>
      </cdr:txBody>
    </cdr:sp>
  </cdr:relSizeAnchor>
  <cdr:relSizeAnchor xmlns:cdr="http://schemas.openxmlformats.org/drawingml/2006/chartDrawing">
    <cdr:from>
      <cdr:x>0.06286</cdr:x>
      <cdr:y>0.62905</cdr:y>
    </cdr:from>
    <cdr:to>
      <cdr:x>0.37082</cdr:x>
      <cdr:y>0.74627</cdr:y>
    </cdr:to>
    <cdr:sp macro="" textlink="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87DF17D-6BCE-408F-A8D8-5244FFAEC0DE}"/>
            </a:ext>
          </a:extLst>
        </cdr:cNvPr>
        <cdr:cNvSpPr txBox="1"/>
      </cdr:nvSpPr>
      <cdr:spPr>
        <a:xfrm xmlns:a="http://schemas.openxmlformats.org/drawingml/2006/main">
          <a:off x="252322" y="2401472"/>
          <a:ext cx="1236175" cy="447504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</cdr:spPr>
      <cdr:txBody>
        <a:bodyPr xmlns:a="http://schemas.openxmlformats.org/drawingml/2006/main" vertOverflow="clip" wrap="none" rtlCol="0" anchor="b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/>
          <a:r>
            <a:rPr lang="ru-RU" sz="1000" b="0" cap="all">
              <a:solidFill>
                <a:srgbClr val="36CD88"/>
              </a:solidFill>
              <a:latin typeface="+mn-lt"/>
              <a:ea typeface="+mn-ea"/>
              <a:cs typeface="+mn-cs"/>
            </a:rPr>
            <a:t>Фото и видео</a:t>
          </a:r>
          <a:endParaRPr lang="en-US" sz="1000" b="0" cap="all">
            <a:solidFill>
              <a:srgbClr val="36CD88"/>
            </a:solidFill>
            <a:latin typeface="+mn-lt"/>
            <a:ea typeface="+mn-ea"/>
            <a:cs typeface="+mn-cs"/>
          </a:endParaRPr>
        </a:p>
      </cdr:txBody>
    </cdr:sp>
  </cdr:relSizeAnchor>
</c:userShapes>
</file>

<file path=xl/drawings/drawing119.xml><?xml version="1.0" encoding="utf-8"?>
<c:userShapes xmlns:c="http://schemas.openxmlformats.org/drawingml/2006/chart">
  <cdr:relSizeAnchor xmlns:cdr="http://schemas.openxmlformats.org/drawingml/2006/chartDrawing">
    <cdr:from>
      <cdr:x>0.01348</cdr:x>
      <cdr:y>0.1185</cdr:y>
    </cdr:from>
    <cdr:to>
      <cdr:x>0.15918</cdr:x>
      <cdr:y>0.18255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DA0DFCF1-E1CA-4469-9D05-5D1AD0B5C212}"/>
            </a:ext>
          </a:extLst>
        </cdr:cNvPr>
        <cdr:cNvSpPr txBox="1"/>
      </cdr:nvSpPr>
      <cdr:spPr>
        <a:xfrm xmlns:a="http://schemas.openxmlformats.org/drawingml/2006/main">
          <a:off x="62917" y="496933"/>
          <a:ext cx="680023" cy="26858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>
          <a:spAutoFit/>
        </a:bodyPr>
        <a:lstStyle xmlns:a="http://schemas.openxmlformats.org/drawingml/2006/main"/>
        <a:p xmlns:a="http://schemas.openxmlformats.org/drawingml/2006/main">
          <a:r>
            <a:rPr lang="ru-RU" sz="1200" b="1" cap="small" baseline="0">
              <a:solidFill>
                <a:schemeClr val="tx1">
                  <a:lumMod val="65000"/>
                  <a:lumOff val="35000"/>
                </a:schemeClr>
              </a:solidFill>
            </a:rPr>
            <a:t>овощи</a:t>
          </a:r>
        </a:p>
      </cdr:txBody>
    </cdr:sp>
  </cdr:relSizeAnchor>
  <cdr:relSizeAnchor xmlns:cdr="http://schemas.openxmlformats.org/drawingml/2006/chartDrawing">
    <cdr:from>
      <cdr:x>0.01348</cdr:x>
      <cdr:y>0.41124</cdr:y>
    </cdr:from>
    <cdr:to>
      <cdr:x>0.16783</cdr:x>
      <cdr:y>0.47529</cdr:y>
    </cdr:to>
    <cdr:sp macro="" textlink="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643C67B1-6030-4CE4-AFE4-41A53963A774}"/>
            </a:ext>
          </a:extLst>
        </cdr:cNvPr>
        <cdr:cNvSpPr txBox="1"/>
      </cdr:nvSpPr>
      <cdr:spPr>
        <a:xfrm xmlns:a="http://schemas.openxmlformats.org/drawingml/2006/main">
          <a:off x="62917" y="1724543"/>
          <a:ext cx="720413" cy="26858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>
          <a:spAutoFit/>
        </a:bodyPr>
        <a:lstStyle xmlns:a="http://schemas.openxmlformats.org/drawingml/2006/main"/>
        <a:p xmlns:a="http://schemas.openxmlformats.org/drawingml/2006/main">
          <a:r>
            <a:rPr lang="ru-RU" sz="1200" b="1" cap="small" baseline="0">
              <a:solidFill>
                <a:schemeClr val="tx1">
                  <a:lumMod val="65000"/>
                  <a:lumOff val="35000"/>
                </a:schemeClr>
              </a:solidFill>
            </a:rPr>
            <a:t>фрукты</a:t>
          </a:r>
        </a:p>
      </cdr:txBody>
    </cdr:sp>
  </cdr:relSizeAnchor>
  <cdr:relSizeAnchor xmlns:cdr="http://schemas.openxmlformats.org/drawingml/2006/chartDrawing">
    <cdr:from>
      <cdr:x>0.01348</cdr:x>
      <cdr:y>0.70479</cdr:y>
    </cdr:from>
    <cdr:to>
      <cdr:x>0.35226</cdr:x>
      <cdr:y>0.76884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xmlns="" id="{12C02600-6442-4AD3-8F48-5D125293FE7B}"/>
            </a:ext>
          </a:extLst>
        </cdr:cNvPr>
        <cdr:cNvSpPr txBox="1"/>
      </cdr:nvSpPr>
      <cdr:spPr>
        <a:xfrm xmlns:a="http://schemas.openxmlformats.org/drawingml/2006/main">
          <a:off x="62917" y="2955557"/>
          <a:ext cx="1581199" cy="26858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>
          <a:spAutoFit/>
        </a:bodyPr>
        <a:lstStyle xmlns:a="http://schemas.openxmlformats.org/drawingml/2006/main"/>
        <a:p xmlns:a="http://schemas.openxmlformats.org/drawingml/2006/main">
          <a:r>
            <a:rPr lang="ru-RU" sz="1200" b="1" cap="small" baseline="0">
              <a:solidFill>
                <a:schemeClr val="tx1">
                  <a:lumMod val="65000"/>
                  <a:lumOff val="35000"/>
                </a:schemeClr>
              </a:solidFill>
            </a:rPr>
            <a:t>орехи, сухофрукты</a:t>
          </a:r>
        </a:p>
      </cdr:txBody>
    </cdr: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0.20343</cdr:x>
      <cdr:y>0.86749</cdr:y>
    </cdr:from>
    <cdr:to>
      <cdr:x>0.96723</cdr:x>
      <cdr:y>0.98321</cdr:y>
    </cdr:to>
    <cdr:sp macro="" textlink="Ш2!$A$10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560988" y="1870710"/>
          <a:ext cx="5860892" cy="249543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0.00693</cdr:x>
      <cdr:y>0.12191</cdr:y>
    </cdr:from>
    <cdr:to>
      <cdr:x>0.27115</cdr:x>
      <cdr:y>0.22261</cdr:y>
    </cdr:to>
    <cdr:sp macro="" textlink="Ш2!$A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B2318DC-ED19-46D4-85E8-D61A90159771}"/>
            </a:ext>
          </a:extLst>
        </cdr:cNvPr>
        <cdr:cNvSpPr txBox="1"/>
      </cdr:nvSpPr>
      <cdr:spPr>
        <a:xfrm xmlns:a="http://schemas.openxmlformats.org/drawingml/2006/main">
          <a:off x="53183" y="262890"/>
          <a:ext cx="2027450" cy="21716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420B787B-ABA2-4779-B673-D513FBB16EFC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Категория 1</a:t>
          </a:fld>
          <a:endParaRPr lang="ru-RU" sz="1100" u="sng" cap="small" baseline="0"/>
        </a:p>
      </cdr:txBody>
    </cdr:sp>
  </cdr:relSizeAnchor>
</c:userShapes>
</file>

<file path=xl/drawings/drawing12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16</xdr:row>
      <xdr:rowOff>0</xdr:rowOff>
    </xdr:from>
    <xdr:to>
      <xdr:col>15</xdr:col>
      <xdr:colOff>0</xdr:colOff>
      <xdr:row>39</xdr:row>
      <xdr:rowOff>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xmlns="" id="{D2961526-197C-4234-9128-73960E1F2A7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26564</xdr:colOff>
      <xdr:row>16</xdr:row>
      <xdr:rowOff>0</xdr:rowOff>
    </xdr:from>
    <xdr:to>
      <xdr:col>5</xdr:col>
      <xdr:colOff>635000</xdr:colOff>
      <xdr:row>39</xdr:row>
      <xdr:rowOff>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xmlns="" id="{1509EA9C-D118-4D67-B432-25F2B76FDA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36284</xdr:colOff>
      <xdr:row>39</xdr:row>
      <xdr:rowOff>126999</xdr:rowOff>
    </xdr:from>
    <xdr:to>
      <xdr:col>14</xdr:col>
      <xdr:colOff>716642</xdr:colOff>
      <xdr:row>45</xdr:row>
      <xdr:rowOff>172357</xdr:rowOff>
    </xdr:to>
    <xdr:sp macro="" textlink="">
      <xdr:nvSpPr>
        <xdr:cNvPr id="5" name="Прямоугольник: скругленные углы 4">
          <a:extLst>
            <a:ext uri="{FF2B5EF4-FFF2-40B4-BE49-F238E27FC236}">
              <a16:creationId xmlns:a16="http://schemas.microsoft.com/office/drawing/2014/main" xmlns="" id="{02D58F78-4290-4EC9-BF49-A8DA8A62929F}"/>
            </a:ext>
          </a:extLst>
        </xdr:cNvPr>
        <xdr:cNvSpPr/>
      </xdr:nvSpPr>
      <xdr:spPr>
        <a:xfrm>
          <a:off x="36284" y="7329713"/>
          <a:ext cx="11293929" cy="1133930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Если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внутри широких столбцов будет много мелких (больше 4-5), то советуем рассмотреть вариант построения мини-диаграмм (см. Ш8-9)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Будьте аккуратны с подписями данных, т.к. можно </a:t>
          </a:r>
          <a:r>
            <a:rPr lang="ru-RU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«</a:t>
          </a:r>
          <a:r>
            <a:rPr lang="ru-RU" sz="11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замусорить</a:t>
          </a:r>
          <a:r>
            <a:rPr lang="ru-RU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» диаграмму. Или</a:t>
          </a:r>
          <a:r>
            <a:rPr lang="ru-RU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не подписываейте (если данные понятны по умолчанию или задача просто сравнить столбцы), или все-таки разбивайте на отдельные диаграммы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. 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1">
            <a:ln>
              <a:noFill/>
            </a:ln>
            <a:solidFill>
              <a:srgbClr val="00B05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121.xml><?xml version="1.0" encoding="utf-8"?>
<c:userShapes xmlns:c="http://schemas.openxmlformats.org/drawingml/2006/chart">
  <cdr:relSizeAnchor xmlns:cdr="http://schemas.openxmlformats.org/drawingml/2006/chartDrawing">
    <cdr:from>
      <cdr:x>0.34477</cdr:x>
      <cdr:y>0.92977</cdr:y>
    </cdr:from>
    <cdr:to>
      <cdr:x>0.98763</cdr:x>
      <cdr:y>0.98507</cdr:y>
    </cdr:to>
    <cdr:sp macro="" textlink="Ш21!$A$13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DE0C80B0-5C8F-45B8-9F73-46A18DC4246F}"/>
            </a:ext>
          </a:extLst>
        </cdr:cNvPr>
        <cdr:cNvSpPr txBox="1"/>
      </cdr:nvSpPr>
      <cdr:spPr>
        <a:xfrm xmlns:a="http://schemas.openxmlformats.org/drawingml/2006/main">
          <a:off x="1868716" y="3782785"/>
          <a:ext cx="3484415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>
          <a:spAutoFit/>
        </a:bodyPr>
        <a:lstStyle xmlns:a="http://schemas.openxmlformats.org/drawingml/2006/main"/>
        <a:p xmlns:a="http://schemas.openxmlformats.org/drawingml/2006/main">
          <a:fld id="{36DCCCF0-1F18-4373-9047-A82D133FC716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cs typeface="Arial"/>
            </a:rPr>
            <a:pPr/>
            <a:t>ИСТОЧНИК: 1С, данные от региональных представителей</a:t>
          </a:fld>
          <a:endParaRPr lang="ru-RU" sz="1100">
            <a:solidFill>
              <a:schemeClr val="bg1">
                <a:lumMod val="75000"/>
              </a:schemeClr>
            </a:solidFill>
          </a:endParaRPr>
        </a:p>
      </cdr:txBody>
    </cdr:sp>
  </cdr:relSizeAnchor>
</c:userShapes>
</file>

<file path=xl/drawings/drawing122.xml><?xml version="1.0" encoding="utf-8"?>
<c:userShapes xmlns:c="http://schemas.openxmlformats.org/drawingml/2006/chart">
  <cdr:relSizeAnchor xmlns:cdr="http://schemas.openxmlformats.org/drawingml/2006/chartDrawing">
    <cdr:from>
      <cdr:x>0.03503</cdr:x>
      <cdr:y>0.0966</cdr:y>
    </cdr:from>
    <cdr:to>
      <cdr:x>0.18521</cdr:x>
      <cdr:y>0.15488</cdr:y>
    </cdr:to>
    <cdr:sp macro="" textlink="Ш21!$A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58B4E340-2224-43E5-8348-6F141A10B0E5}"/>
            </a:ext>
          </a:extLst>
        </cdr:cNvPr>
        <cdr:cNvSpPr txBox="1"/>
      </cdr:nvSpPr>
      <cdr:spPr>
        <a:xfrm xmlns:a="http://schemas.openxmlformats.org/drawingml/2006/main">
          <a:off x="213277" y="340579"/>
          <a:ext cx="914400" cy="20545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655EC33C-9896-4C11-A6F4-083F4DC10C6D}" type="TxLink">
            <a:rPr lang="ru-RU" sz="1050" b="0" i="0" u="sng" strike="noStrike">
              <a:solidFill>
                <a:srgbClr val="000000"/>
              </a:solidFill>
              <a:latin typeface="Arial"/>
              <a:cs typeface="Arial"/>
            </a:rPr>
            <a:pPr/>
            <a:t>млн руб.</a:t>
          </a:fld>
          <a:endParaRPr lang="ru-RU" sz="1050" u="sng"/>
        </a:p>
      </cdr:txBody>
    </cdr:sp>
  </cdr:relSizeAnchor>
  <cdr:relSizeAnchor xmlns:cdr="http://schemas.openxmlformats.org/drawingml/2006/chartDrawing">
    <cdr:from>
      <cdr:x>0.03367</cdr:x>
      <cdr:y>0.92705</cdr:y>
    </cdr:from>
    <cdr:to>
      <cdr:x>0.18385</cdr:x>
      <cdr:y>1</cdr:y>
    </cdr:to>
    <cdr:sp macro="" textlink="Ш21!$A$13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43EE4628-4A2A-4B67-89D3-A4ED2B7231AC}"/>
            </a:ext>
          </a:extLst>
        </cdr:cNvPr>
        <cdr:cNvSpPr txBox="1"/>
      </cdr:nvSpPr>
      <cdr:spPr>
        <a:xfrm xmlns:a="http://schemas.openxmlformats.org/drawingml/2006/main">
          <a:off x="204995" y="3268319"/>
          <a:ext cx="914400" cy="2571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2A7DCC76-848A-4661-8CC7-F6B249487F05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cs typeface="Arial"/>
            </a:rPr>
            <a:pPr/>
            <a:t>ИСТОЧНИК: 1С, данные от региональных представителей</a:t>
          </a:fld>
          <a:endParaRPr lang="ru-RU" sz="1100">
            <a:solidFill>
              <a:schemeClr val="bg1">
                <a:lumMod val="75000"/>
              </a:schemeClr>
            </a:solidFill>
          </a:endParaRPr>
        </a:p>
      </cdr:txBody>
    </cdr:sp>
  </cdr:relSizeAnchor>
</c:userShapes>
</file>

<file path=xl/drawings/drawing1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19</xdr:row>
      <xdr:rowOff>0</xdr:rowOff>
    </xdr:from>
    <xdr:to>
      <xdr:col>5</xdr:col>
      <xdr:colOff>41688</xdr:colOff>
      <xdr:row>36</xdr:row>
      <xdr:rowOff>91375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xmlns="" id="{22CD20B5-5705-4C4C-B400-AF53E77536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415538</xdr:colOff>
      <xdr:row>18</xdr:row>
      <xdr:rowOff>166688</xdr:rowOff>
    </xdr:from>
    <xdr:to>
      <xdr:col>13</xdr:col>
      <xdr:colOff>449288</xdr:colOff>
      <xdr:row>36</xdr:row>
      <xdr:rowOff>83438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xmlns="" id="{6D9A2E56-47A1-446E-91E6-BC02669C01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18143</xdr:colOff>
      <xdr:row>37</xdr:row>
      <xdr:rowOff>27214</xdr:rowOff>
    </xdr:from>
    <xdr:to>
      <xdr:col>13</xdr:col>
      <xdr:colOff>471715</xdr:colOff>
      <xdr:row>43</xdr:row>
      <xdr:rowOff>18142</xdr:rowOff>
    </xdr:to>
    <xdr:sp macro="" textlink="">
      <xdr:nvSpPr>
        <xdr:cNvPr id="4" name="Прямоугольник: скругленные углы 3">
          <a:extLst>
            <a:ext uri="{FF2B5EF4-FFF2-40B4-BE49-F238E27FC236}">
              <a16:creationId xmlns:a16="http://schemas.microsoft.com/office/drawing/2014/main" xmlns="" id="{5DB19C99-C339-42B4-B2EC-AA1FAC62536F}"/>
            </a:ext>
          </a:extLst>
        </xdr:cNvPr>
        <xdr:cNvSpPr/>
      </xdr:nvSpPr>
      <xdr:spPr>
        <a:xfrm>
          <a:off x="90714" y="7057571"/>
          <a:ext cx="9606643" cy="1079500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Горизонтальная леденцовая диаграмма применяется, как и линейчатая диаграмма, чтобы показать данные по категориям. На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lollipop-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диаграмме много свободного места, это позволяет компактно размещать метки и комментарии.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Горизонтальная леденцовая диаграмма применяется в тех же случаях, что и обычная столбиковая. Но при этом она выглядит более аккуратно и лаконично,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при этом очень современно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61921</xdr:colOff>
      <xdr:row>17</xdr:row>
      <xdr:rowOff>146653</xdr:rowOff>
    </xdr:from>
    <xdr:to>
      <xdr:col>6</xdr:col>
      <xdr:colOff>266936</xdr:colOff>
      <xdr:row>36</xdr:row>
      <xdr:rowOff>38725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xmlns="" id="{A863BEAF-7451-4331-AB5F-84625234E9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354506</xdr:colOff>
      <xdr:row>17</xdr:row>
      <xdr:rowOff>110367</xdr:rowOff>
    </xdr:from>
    <xdr:to>
      <xdr:col>15</xdr:col>
      <xdr:colOff>108856</xdr:colOff>
      <xdr:row>36</xdr:row>
      <xdr:rowOff>2439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xmlns="" id="{0063BBC1-D5A6-45EA-8B79-D262020E19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8</xdr:col>
      <xdr:colOff>328083</xdr:colOff>
      <xdr:row>40</xdr:row>
      <xdr:rowOff>83152</xdr:rowOff>
    </xdr:from>
    <xdr:to>
      <xdr:col>15</xdr:col>
      <xdr:colOff>127000</xdr:colOff>
      <xdr:row>58</xdr:row>
      <xdr:rowOff>156652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xmlns="" id="{08265944-E17E-4B6A-AC15-3EC27FFF996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0</xdr:colOff>
      <xdr:row>60</xdr:row>
      <xdr:rowOff>145143</xdr:rowOff>
    </xdr:from>
    <xdr:to>
      <xdr:col>15</xdr:col>
      <xdr:colOff>662214</xdr:colOff>
      <xdr:row>70</xdr:row>
      <xdr:rowOff>74083</xdr:rowOff>
    </xdr:to>
    <xdr:sp macro="" textlink="">
      <xdr:nvSpPr>
        <xdr:cNvPr id="6" name="Прямоугольник: скругленные углы 5">
          <a:extLst>
            <a:ext uri="{FF2B5EF4-FFF2-40B4-BE49-F238E27FC236}">
              <a16:creationId xmlns:a16="http://schemas.microsoft.com/office/drawing/2014/main" xmlns="" id="{AEBB01F1-C2DA-403D-9B45-0FAAD4E2B98D}"/>
            </a:ext>
          </a:extLst>
        </xdr:cNvPr>
        <xdr:cNvSpPr/>
      </xdr:nvSpPr>
      <xdr:spPr>
        <a:xfrm>
          <a:off x="0" y="11493500"/>
          <a:ext cx="12954000" cy="1743226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Для того,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чтобы на диаграмме не отражались значения со знаком </a:t>
          </a:r>
          <a:r>
            <a:rPr lang="ru-RU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«-»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, натройте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код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формата: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Формиат подписей данных (или двойной щелчок по подписям данных) </a:t>
          </a:r>
          <a:r>
            <a:rPr lang="ru-RU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→ Число → в Код впишите </a:t>
          </a:r>
          <a:r>
            <a:rPr lang="ru-RU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0,0%;0,0% </a:t>
          </a:r>
          <a:r>
            <a:rPr lang="ru-RU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→ Добавить</a:t>
          </a:r>
          <a:r>
            <a:rPr lang="ru-RU" sz="1100" b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Такой тип диаграмм удобно использовать для наглядного сравнение двух наборов данных, например: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ваша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компания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и конкуренты по основным направлениям (товарам, услугам)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количество мужчин и женщин разного возраста среди покупателей или зрителей (для этого у нас есть отельный шаблон в бонусных диаграммах, см. Б2)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этот год и прошлый год по основным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KPI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и т.д.</a:t>
          </a:r>
        </a:p>
      </xdr:txBody>
    </xdr:sp>
    <xdr:clientData/>
  </xdr:twoCellAnchor>
</xdr:wsDr>
</file>

<file path=xl/drawings/drawing125.xml><?xml version="1.0" encoding="utf-8"?>
<c:userShapes xmlns:c="http://schemas.openxmlformats.org/drawingml/2006/chart">
  <cdr:relSizeAnchor xmlns:cdr="http://schemas.openxmlformats.org/drawingml/2006/chartDrawing">
    <cdr:from>
      <cdr:x>0.01216</cdr:x>
      <cdr:y>0.92486</cdr:y>
    </cdr:from>
    <cdr:to>
      <cdr:x>0.61196</cdr:x>
      <cdr:y>0.98918</cdr:y>
    </cdr:to>
    <cdr:sp macro="" textlink="#REF!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413A295F-A859-4F58-B5DA-79E5FF0A46AD}"/>
            </a:ext>
          </a:extLst>
        </cdr:cNvPr>
        <cdr:cNvSpPr txBox="1"/>
      </cdr:nvSpPr>
      <cdr:spPr>
        <a:xfrm xmlns:a="http://schemas.openxmlformats.org/drawingml/2006/main">
          <a:off x="63500" y="3617681"/>
          <a:ext cx="3132666" cy="25158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l"/>
          <a:fld id="{64167047-98BE-4C8E-B206-B1B66E797590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cs typeface="Arial"/>
            </a:rPr>
            <a:pPr algn="l"/>
            <a:t>Источник: Выгрузка 1С</a:t>
          </a:fld>
          <a:endParaRPr lang="ru-RU" sz="1100" i="1">
            <a:solidFill>
              <a:schemeClr val="bg1">
                <a:lumMod val="75000"/>
              </a:schemeClr>
            </a:solidFill>
          </a:endParaRPr>
        </a:p>
      </cdr:txBody>
    </cdr:sp>
  </cdr:relSizeAnchor>
</c:userShapes>
</file>

<file path=xl/drawings/drawing126.xml><?xml version="1.0" encoding="utf-8"?>
<c:userShapes xmlns:c="http://schemas.openxmlformats.org/drawingml/2006/chart">
  <cdr:relSizeAnchor xmlns:cdr="http://schemas.openxmlformats.org/drawingml/2006/chartDrawing">
    <cdr:from>
      <cdr:x>0.01216</cdr:x>
      <cdr:y>0.92486</cdr:y>
    </cdr:from>
    <cdr:to>
      <cdr:x>0.61196</cdr:x>
      <cdr:y>0.98918</cdr:y>
    </cdr:to>
    <cdr:sp macro="" textlink="#REF!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413A295F-A859-4F58-B5DA-79E5FF0A46AD}"/>
            </a:ext>
          </a:extLst>
        </cdr:cNvPr>
        <cdr:cNvSpPr txBox="1"/>
      </cdr:nvSpPr>
      <cdr:spPr>
        <a:xfrm xmlns:a="http://schemas.openxmlformats.org/drawingml/2006/main">
          <a:off x="63500" y="3617681"/>
          <a:ext cx="3132666" cy="25158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l"/>
          <a:fld id="{64167047-98BE-4C8E-B206-B1B66E797590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cs typeface="Arial"/>
            </a:rPr>
            <a:pPr algn="l"/>
            <a:t>Источник: Выгрузка 1С</a:t>
          </a:fld>
          <a:endParaRPr lang="ru-RU" sz="1100" i="1">
            <a:solidFill>
              <a:schemeClr val="bg1">
                <a:lumMod val="75000"/>
              </a:schemeClr>
            </a:solidFill>
          </a:endParaRPr>
        </a:p>
      </cdr:txBody>
    </cdr:sp>
  </cdr:relSizeAnchor>
</c:userShapes>
</file>

<file path=xl/drawings/drawing127.xml><?xml version="1.0" encoding="utf-8"?>
<c:userShapes xmlns:c="http://schemas.openxmlformats.org/drawingml/2006/chart">
  <cdr:relSizeAnchor xmlns:cdr="http://schemas.openxmlformats.org/drawingml/2006/chartDrawing">
    <cdr:from>
      <cdr:x>0.00422</cdr:x>
      <cdr:y>0.93093</cdr:y>
    </cdr:from>
    <cdr:to>
      <cdr:x>0.30802</cdr:x>
      <cdr:y>1</cdr:y>
    </cdr:to>
    <cdr:sp macro="" textlink="#REF!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E5DB9EA9-7281-49C4-A61C-383A3E3F9C07}"/>
            </a:ext>
          </a:extLst>
        </cdr:cNvPr>
        <cdr:cNvSpPr txBox="1"/>
      </cdr:nvSpPr>
      <cdr:spPr>
        <a:xfrm xmlns:a="http://schemas.openxmlformats.org/drawingml/2006/main">
          <a:off x="20395" y="3033483"/>
          <a:ext cx="1468225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>
          <a:spAutoFit/>
        </a:bodyPr>
        <a:lstStyle xmlns:a="http://schemas.openxmlformats.org/drawingml/2006/main"/>
        <a:p xmlns:a="http://schemas.openxmlformats.org/drawingml/2006/main">
          <a:fld id="{634841B5-7FFA-4DAB-BADD-DC38DB842462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cs typeface="Arial"/>
            </a:rPr>
            <a:pPr/>
            <a:t>Источник: hh.ru</a:t>
          </a:fld>
          <a:endParaRPr lang="ru-RU" sz="900" i="1">
            <a:solidFill>
              <a:schemeClr val="bg1">
                <a:lumMod val="75000"/>
              </a:schemeClr>
            </a:solidFill>
          </a:endParaRPr>
        </a:p>
      </cdr:txBody>
    </cdr:sp>
  </cdr:relSizeAnchor>
</c:userShapes>
</file>

<file path=xl/drawings/drawing12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63498</xdr:colOff>
      <xdr:row>16</xdr:row>
      <xdr:rowOff>45356</xdr:rowOff>
    </xdr:from>
    <xdr:to>
      <xdr:col>4</xdr:col>
      <xdr:colOff>349198</xdr:colOff>
      <xdr:row>33</xdr:row>
      <xdr:rowOff>118271</xdr:rowOff>
    </xdr:to>
    <mc:AlternateContent xmlns:mc="http://schemas.openxmlformats.org/markup-compatibility/2006">
      <mc:Choice xmlns:cx2="http://schemas.microsoft.com/office/drawing/2015/10/21/chartex" xmlns="" Requires="cx2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59269CAA-B708-4532-A792-AE579825696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2" name="Прямоугольник 1"/>
            <xdr:cNvSpPr>
              <a:spLocks noTextEdit="1"/>
            </xdr:cNvSpPr>
          </xdr:nvSpPr>
          <xdr:spPr>
            <a:xfrm>
              <a:off x="165098" y="3144156"/>
              <a:ext cx="4889450" cy="30955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6</xdr:col>
      <xdr:colOff>45358</xdr:colOff>
      <xdr:row>16</xdr:row>
      <xdr:rowOff>27213</xdr:rowOff>
    </xdr:from>
    <xdr:to>
      <xdr:col>10</xdr:col>
      <xdr:colOff>632732</xdr:colOff>
      <xdr:row>33</xdr:row>
      <xdr:rowOff>99785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xmlns="" id="{64A0193F-2B52-4861-897F-EA76D6D588E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95250</xdr:colOff>
      <xdr:row>37</xdr:row>
      <xdr:rowOff>99785</xdr:rowOff>
    </xdr:from>
    <xdr:to>
      <xdr:col>4</xdr:col>
      <xdr:colOff>380950</xdr:colOff>
      <xdr:row>55</xdr:row>
      <xdr:rowOff>2610</xdr:rowOff>
    </xdr:to>
    <mc:AlternateContent xmlns:mc="http://schemas.openxmlformats.org/markup-compatibility/2006">
      <mc:Choice xmlns:cx2="http://schemas.microsoft.com/office/drawing/2015/10/21/chartex" xmlns="" Requires="cx2">
        <xdr:graphicFrame macro="">
          <xdr:nvGraphicFramePr>
            <xdr:cNvPr id="4" name="Диаграмма 3">
              <a:extLst>
                <a:ext uri="{FF2B5EF4-FFF2-40B4-BE49-F238E27FC236}">
                  <a16:creationId xmlns:a16="http://schemas.microsoft.com/office/drawing/2014/main" id="{0ED85AF7-9D5A-4F91-A1A4-49B2835818A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4" name="Прямоугольник 3"/>
            <xdr:cNvSpPr>
              <a:spLocks noTextEdit="1"/>
            </xdr:cNvSpPr>
          </xdr:nvSpPr>
          <xdr:spPr>
            <a:xfrm>
              <a:off x="196850" y="7008585"/>
              <a:ext cx="4889450" cy="31032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6</xdr:col>
      <xdr:colOff>77110</xdr:colOff>
      <xdr:row>37</xdr:row>
      <xdr:rowOff>81642</xdr:rowOff>
    </xdr:from>
    <xdr:to>
      <xdr:col>10</xdr:col>
      <xdr:colOff>625928</xdr:colOff>
      <xdr:row>54</xdr:row>
      <xdr:rowOff>154214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xmlns="" id="{1FE9CABC-1E7B-4BF6-AC66-A7FC17F03F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6</xdr:col>
      <xdr:colOff>8616</xdr:colOff>
      <xdr:row>58</xdr:row>
      <xdr:rowOff>137582</xdr:rowOff>
    </xdr:from>
    <xdr:to>
      <xdr:col>11</xdr:col>
      <xdr:colOff>136070</xdr:colOff>
      <xdr:row>66</xdr:row>
      <xdr:rowOff>127000</xdr:rowOff>
    </xdr:to>
    <xdr:sp macro="" textlink="">
      <xdr:nvSpPr>
        <xdr:cNvPr id="6" name="Прямоугольник: скругленные углы 5">
          <a:extLst>
            <a:ext uri="{FF2B5EF4-FFF2-40B4-BE49-F238E27FC236}">
              <a16:creationId xmlns:a16="http://schemas.microsoft.com/office/drawing/2014/main" xmlns="" id="{49D6883F-6DB8-4643-AE71-6C02EC212B26}"/>
            </a:ext>
          </a:extLst>
        </xdr:cNvPr>
        <xdr:cNvSpPr/>
      </xdr:nvSpPr>
      <xdr:spPr>
        <a:xfrm>
          <a:off x="5669187" y="10805582"/>
          <a:ext cx="5148491" cy="1540632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Диаграмма помогает понять, какой этап в воронке самый проблемный: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Смотреть конверсию из посетителя сайта в покупателя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Воронка продаж в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B2B: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путь в несколько этапов от потенциального клиента до оплаты счета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Производство: количество исходного материала на входе и его потери поэтапно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129.xml><?xml version="1.0" encoding="utf-8"?>
<c:userShapes xmlns:c="http://schemas.openxmlformats.org/drawingml/2006/chart">
  <cdr:relSizeAnchor xmlns:cdr="http://schemas.openxmlformats.org/drawingml/2006/chartDrawing">
    <cdr:from>
      <cdr:x>0.34509</cdr:x>
      <cdr:y>0.9087</cdr:y>
    </cdr:from>
    <cdr:to>
      <cdr:x>1</cdr:x>
      <cdr:y>0.99275</cdr:y>
    </cdr:to>
    <cdr:sp macro="" textlink="'Б1 Воронка'!$A$13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BA347BA1-94E1-473E-90B0-2BB3C81226CE}"/>
            </a:ext>
          </a:extLst>
        </cdr:cNvPr>
        <cdr:cNvSpPr txBox="1"/>
      </cdr:nvSpPr>
      <cdr:spPr>
        <a:xfrm xmlns:a="http://schemas.openxmlformats.org/drawingml/2006/main">
          <a:off x="1714500" y="2388870"/>
          <a:ext cx="3253740" cy="22098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fld id="{C0A40379-FB63-4212-BD7D-7355A21E8AA9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cs typeface="Arial"/>
            </a:rPr>
            <a:pPr/>
            <a:t>ИСТОЧНИК: название источника и ссылка на источник</a:t>
          </a:fld>
          <a:endParaRPr lang="ru-RU" sz="1100" i="1">
            <a:solidFill>
              <a:schemeClr val="bg1">
                <a:lumMod val="75000"/>
              </a:schemeClr>
            </a:solidFill>
          </a:endParaRPr>
        </a:p>
      </cdr:txBody>
    </cdr: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0.01277</cdr:x>
      <cdr:y>0.91839</cdr:y>
    </cdr:from>
    <cdr:to>
      <cdr:x>0.96723</cdr:x>
      <cdr:y>0.98321</cdr:y>
    </cdr:to>
    <cdr:sp macro="" textlink="Ш2!$A$10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45720" y="3044190"/>
          <a:ext cx="3418318" cy="214856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8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sz="1050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13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17600</xdr:colOff>
      <xdr:row>9</xdr:row>
      <xdr:rowOff>54428</xdr:rowOff>
    </xdr:from>
    <xdr:to>
      <xdr:col>18</xdr:col>
      <xdr:colOff>4538</xdr:colOff>
      <xdr:row>34</xdr:row>
      <xdr:rowOff>88902</xdr:rowOff>
    </xdr:to>
    <xdr:grpSp>
      <xdr:nvGrpSpPr>
        <xdr:cNvPr id="9" name="Группа 8">
          <a:extLst>
            <a:ext uri="{FF2B5EF4-FFF2-40B4-BE49-F238E27FC236}">
              <a16:creationId xmlns:a16="http://schemas.microsoft.com/office/drawing/2014/main" xmlns="" id="{00000000-0008-0000-1F00-000009000000}"/>
            </a:ext>
          </a:extLst>
        </xdr:cNvPr>
        <xdr:cNvGrpSpPr/>
      </xdr:nvGrpSpPr>
      <xdr:grpSpPr>
        <a:xfrm>
          <a:off x="5279029" y="1950357"/>
          <a:ext cx="7733938" cy="4570188"/>
          <a:chOff x="11070227" y="1228271"/>
          <a:chExt cx="7453630" cy="4204005"/>
        </a:xfrm>
      </xdr:grpSpPr>
      <xdr:grpSp>
        <xdr:nvGrpSpPr>
          <xdr:cNvPr id="8" name="Группа 7">
            <a:extLst>
              <a:ext uri="{FF2B5EF4-FFF2-40B4-BE49-F238E27FC236}">
                <a16:creationId xmlns:a16="http://schemas.microsoft.com/office/drawing/2014/main" xmlns="" id="{00000000-0008-0000-1F00-000008000000}"/>
              </a:ext>
            </a:extLst>
          </xdr:cNvPr>
          <xdr:cNvGrpSpPr/>
        </xdr:nvGrpSpPr>
        <xdr:grpSpPr>
          <a:xfrm>
            <a:off x="11070227" y="1228271"/>
            <a:ext cx="7453630" cy="4204005"/>
            <a:chOff x="11070227" y="1228271"/>
            <a:chExt cx="7453630" cy="4204005"/>
          </a:xfrm>
        </xdr:grpSpPr>
        <xdr:graphicFrame macro="">
          <xdr:nvGraphicFramePr>
            <xdr:cNvPr id="3" name="Диаграмма 2">
              <a:extLst>
                <a:ext uri="{FF2B5EF4-FFF2-40B4-BE49-F238E27FC236}">
                  <a16:creationId xmlns:a16="http://schemas.microsoft.com/office/drawing/2014/main" xmlns="" id="{00000000-0008-0000-1F00-000003000000}"/>
                </a:ext>
              </a:extLst>
            </xdr:cNvPr>
            <xdr:cNvGraphicFramePr>
              <a:graphicFrameLocks/>
            </xdr:cNvGraphicFramePr>
          </xdr:nvGraphicFramePr>
          <xdr:xfrm>
            <a:off x="11070227" y="1228271"/>
            <a:ext cx="7453630" cy="4204005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graphicFrame macro="">
          <xdr:nvGraphicFramePr>
            <xdr:cNvPr id="4" name="Диаграмма 3">
              <a:extLst>
                <a:ext uri="{FF2B5EF4-FFF2-40B4-BE49-F238E27FC236}">
                  <a16:creationId xmlns:a16="http://schemas.microsoft.com/office/drawing/2014/main" xmlns="" id="{00000000-0008-0000-1F00-000004000000}"/>
                </a:ext>
              </a:extLst>
            </xdr:cNvPr>
            <xdr:cNvGraphicFramePr>
              <a:graphicFrameLocks/>
            </xdr:cNvGraphicFramePr>
          </xdr:nvGraphicFramePr>
          <xdr:xfrm>
            <a:off x="11341512" y="1647371"/>
            <a:ext cx="3379651" cy="3435165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xdr:grpSp>
      <xdr:sp macro="" textlink="$B$8">
        <xdr:nvSpPr>
          <xdr:cNvPr id="5" name="TextBox 4">
            <a:extLst>
              <a:ext uri="{FF2B5EF4-FFF2-40B4-BE49-F238E27FC236}">
                <a16:creationId xmlns:a16="http://schemas.microsoft.com/office/drawing/2014/main" xmlns="" id="{00000000-0008-0000-1F00-000005000000}"/>
              </a:ext>
            </a:extLst>
          </xdr:cNvPr>
          <xdr:cNvSpPr txBox="1"/>
        </xdr:nvSpPr>
        <xdr:spPr>
          <a:xfrm>
            <a:off x="12704355" y="1763123"/>
            <a:ext cx="814251" cy="18941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/>
            <a:fld id="{FDA7D874-0707-4519-AD66-9A9B8BE1975C}" type="TxLink">
              <a:rPr lang="ru-RU" sz="1100">
                <a:solidFill>
                  <a:srgbClr val="0070C0"/>
                </a:solidFill>
                <a:latin typeface="+mn-lt"/>
                <a:ea typeface="+mn-ea"/>
                <a:cs typeface="+mn-cs"/>
              </a:rPr>
              <a:pPr marL="0" indent="0"/>
              <a:t>Мужчины</a:t>
            </a:fld>
            <a:endParaRPr lang="ru-RU" sz="1100">
              <a:solidFill>
                <a:srgbClr val="0070C0"/>
              </a:solidFill>
              <a:latin typeface="+mn-lt"/>
              <a:ea typeface="+mn-ea"/>
              <a:cs typeface="+mn-cs"/>
            </a:endParaRPr>
          </a:p>
        </xdr:txBody>
      </xdr:sp>
      <xdr:sp macro="" textlink="$C$8">
        <xdr:nvSpPr>
          <xdr:cNvPr id="6" name="TextBox 5">
            <a:extLst>
              <a:ext uri="{FF2B5EF4-FFF2-40B4-BE49-F238E27FC236}">
                <a16:creationId xmlns:a16="http://schemas.microsoft.com/office/drawing/2014/main" xmlns="" id="{00000000-0008-0000-1F00-000006000000}"/>
              </a:ext>
            </a:extLst>
          </xdr:cNvPr>
          <xdr:cNvSpPr txBox="1"/>
        </xdr:nvSpPr>
        <xdr:spPr>
          <a:xfrm>
            <a:off x="16036193" y="1735985"/>
            <a:ext cx="1097643" cy="208280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/>
            <a:fld id="{A4FAFBFF-087C-47CE-A3B7-7B70D0A52522}" type="TxLink">
              <a:rPr lang="ru-RU" sz="1100">
                <a:solidFill>
                  <a:srgbClr val="C00000"/>
                </a:solidFill>
                <a:latin typeface="+mn-lt"/>
                <a:ea typeface="+mn-ea"/>
                <a:cs typeface="+mn-cs"/>
              </a:rPr>
              <a:pPr marL="0" indent="0"/>
              <a:t>Женщины</a:t>
            </a:fld>
            <a:endParaRPr lang="ru-RU" sz="1100">
              <a:solidFill>
                <a:srgbClr val="C00000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 editAs="oneCell">
    <xdr:from>
      <xdr:col>7</xdr:col>
      <xdr:colOff>32657</xdr:colOff>
      <xdr:row>36</xdr:row>
      <xdr:rowOff>125185</xdr:rowOff>
    </xdr:from>
    <xdr:to>
      <xdr:col>18</xdr:col>
      <xdr:colOff>5988</xdr:colOff>
      <xdr:row>62</xdr:row>
      <xdr:rowOff>38101</xdr:rowOff>
    </xdr:to>
    <xdr:grpSp>
      <xdr:nvGrpSpPr>
        <xdr:cNvPr id="10" name="Группа 9">
          <a:extLst>
            <a:ext uri="{FF2B5EF4-FFF2-40B4-BE49-F238E27FC236}">
              <a16:creationId xmlns:a16="http://schemas.microsoft.com/office/drawing/2014/main" xmlns="" id="{00000000-0008-0000-1F00-00000A000000}"/>
            </a:ext>
          </a:extLst>
        </xdr:cNvPr>
        <xdr:cNvGrpSpPr/>
      </xdr:nvGrpSpPr>
      <xdr:grpSpPr>
        <a:xfrm>
          <a:off x="5294086" y="6992256"/>
          <a:ext cx="7720331" cy="4630059"/>
          <a:chOff x="11070227" y="1228271"/>
          <a:chExt cx="7453630" cy="4204005"/>
        </a:xfrm>
      </xdr:grpSpPr>
      <xdr:grpSp>
        <xdr:nvGrpSpPr>
          <xdr:cNvPr id="11" name="Группа 10">
            <a:extLst>
              <a:ext uri="{FF2B5EF4-FFF2-40B4-BE49-F238E27FC236}">
                <a16:creationId xmlns:a16="http://schemas.microsoft.com/office/drawing/2014/main" xmlns="" id="{00000000-0008-0000-1F00-00000B000000}"/>
              </a:ext>
            </a:extLst>
          </xdr:cNvPr>
          <xdr:cNvGrpSpPr/>
        </xdr:nvGrpSpPr>
        <xdr:grpSpPr>
          <a:xfrm>
            <a:off x="11070227" y="1228271"/>
            <a:ext cx="7453630" cy="4204005"/>
            <a:chOff x="11070227" y="1228271"/>
            <a:chExt cx="7453630" cy="4204005"/>
          </a:xfrm>
        </xdr:grpSpPr>
        <xdr:graphicFrame macro="">
          <xdr:nvGraphicFramePr>
            <xdr:cNvPr id="14" name="Диаграмма 13">
              <a:extLst>
                <a:ext uri="{FF2B5EF4-FFF2-40B4-BE49-F238E27FC236}">
                  <a16:creationId xmlns:a16="http://schemas.microsoft.com/office/drawing/2014/main" xmlns="" id="{00000000-0008-0000-1F00-00000E000000}"/>
                </a:ext>
              </a:extLst>
            </xdr:cNvPr>
            <xdr:cNvGraphicFramePr>
              <a:graphicFrameLocks/>
            </xdr:cNvGraphicFramePr>
          </xdr:nvGraphicFramePr>
          <xdr:xfrm>
            <a:off x="11070227" y="1228271"/>
            <a:ext cx="7453630" cy="4204005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3"/>
            </a:graphicData>
          </a:graphic>
        </xdr:graphicFrame>
        <xdr:graphicFrame macro="">
          <xdr:nvGraphicFramePr>
            <xdr:cNvPr id="15" name="Диаграмма 14">
              <a:extLst>
                <a:ext uri="{FF2B5EF4-FFF2-40B4-BE49-F238E27FC236}">
                  <a16:creationId xmlns:a16="http://schemas.microsoft.com/office/drawing/2014/main" xmlns="" id="{00000000-0008-0000-1F00-00000F000000}"/>
                </a:ext>
              </a:extLst>
            </xdr:cNvPr>
            <xdr:cNvGraphicFramePr>
              <a:graphicFrameLocks/>
            </xdr:cNvGraphicFramePr>
          </xdr:nvGraphicFramePr>
          <xdr:xfrm>
            <a:off x="11341512" y="1647371"/>
            <a:ext cx="3379651" cy="3589993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</xdr:grpSp>
      <xdr:sp macro="" textlink="$B$8">
        <xdr:nvSpPr>
          <xdr:cNvPr id="12" name="TextBox 11">
            <a:extLst>
              <a:ext uri="{FF2B5EF4-FFF2-40B4-BE49-F238E27FC236}">
                <a16:creationId xmlns:a16="http://schemas.microsoft.com/office/drawing/2014/main" xmlns="" id="{00000000-0008-0000-1F00-00000C000000}"/>
              </a:ext>
            </a:extLst>
          </xdr:cNvPr>
          <xdr:cNvSpPr txBox="1"/>
        </xdr:nvSpPr>
        <xdr:spPr>
          <a:xfrm>
            <a:off x="12704355" y="1763123"/>
            <a:ext cx="814251" cy="18941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/>
            <a:fld id="{FDA7D874-0707-4519-AD66-9A9B8BE1975C}" type="TxLink">
              <a:rPr lang="ru-RU" sz="1100">
                <a:solidFill>
                  <a:schemeClr val="accent1">
                    <a:lumMod val="75000"/>
                  </a:schemeClr>
                </a:solidFill>
                <a:latin typeface="+mn-lt"/>
                <a:ea typeface="+mn-ea"/>
                <a:cs typeface="+mn-cs"/>
              </a:rPr>
              <a:pPr marL="0" indent="0"/>
              <a:t>Мужчины</a:t>
            </a:fld>
            <a:endParaRPr lang="ru-RU" sz="1100">
              <a:solidFill>
                <a:schemeClr val="accent1">
                  <a:lumMod val="75000"/>
                </a:schemeClr>
              </a:solidFill>
              <a:latin typeface="+mn-lt"/>
              <a:ea typeface="+mn-ea"/>
              <a:cs typeface="+mn-cs"/>
            </a:endParaRPr>
          </a:p>
        </xdr:txBody>
      </xdr:sp>
      <xdr:sp macro="" textlink="$C$8">
        <xdr:nvSpPr>
          <xdr:cNvPr id="13" name="TextBox 12">
            <a:extLst>
              <a:ext uri="{FF2B5EF4-FFF2-40B4-BE49-F238E27FC236}">
                <a16:creationId xmlns:a16="http://schemas.microsoft.com/office/drawing/2014/main" xmlns="" id="{00000000-0008-0000-1F00-00000D000000}"/>
              </a:ext>
            </a:extLst>
          </xdr:cNvPr>
          <xdr:cNvSpPr txBox="1"/>
        </xdr:nvSpPr>
        <xdr:spPr>
          <a:xfrm>
            <a:off x="16036193" y="1735985"/>
            <a:ext cx="1097643" cy="208280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/>
            <a:fld id="{A4FAFBFF-087C-47CE-A3B7-7B70D0A52522}" type="TxLink">
              <a:rPr lang="ru-RU" sz="1100">
                <a:solidFill>
                  <a:srgbClr val="C00000"/>
                </a:solidFill>
                <a:latin typeface="+mn-lt"/>
                <a:ea typeface="+mn-ea"/>
                <a:cs typeface="+mn-cs"/>
              </a:rPr>
              <a:pPr marL="0" indent="0"/>
              <a:t>Женщины</a:t>
            </a:fld>
            <a:endParaRPr lang="ru-RU" sz="1100">
              <a:solidFill>
                <a:srgbClr val="C00000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>
    <xdr:from>
      <xdr:col>7</xdr:col>
      <xdr:colOff>38099</xdr:colOff>
      <xdr:row>64</xdr:row>
      <xdr:rowOff>54429</xdr:rowOff>
    </xdr:from>
    <xdr:to>
      <xdr:col>18</xdr:col>
      <xdr:colOff>5442</xdr:colOff>
      <xdr:row>92</xdr:row>
      <xdr:rowOff>144326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xmlns="" id="{00000000-0008-0000-1F00-000010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</xdr:col>
      <xdr:colOff>295186</xdr:colOff>
      <xdr:row>32</xdr:row>
      <xdr:rowOff>157843</xdr:rowOff>
    </xdr:from>
    <xdr:to>
      <xdr:col>17</xdr:col>
      <xdr:colOff>683664</xdr:colOff>
      <xdr:row>34</xdr:row>
      <xdr:rowOff>14000</xdr:rowOff>
    </xdr:to>
    <xdr:sp macro="" textlink="$A$6">
      <xdr:nvSpPr>
        <xdr:cNvPr id="17" name="TextBox 1">
          <a:extLst>
            <a:ext uri="{FF2B5EF4-FFF2-40B4-BE49-F238E27FC236}">
              <a16:creationId xmlns:a16="http://schemas.microsoft.com/office/drawing/2014/main" xmlns="" id="{00000000-0008-0000-1F00-000011000000}"/>
            </a:ext>
          </a:extLst>
        </xdr:cNvPr>
        <xdr:cNvSpPr txBox="1"/>
      </xdr:nvSpPr>
      <xdr:spPr>
        <a:xfrm>
          <a:off x="8862243" y="6036129"/>
          <a:ext cx="3681407" cy="204500"/>
        </a:xfrm>
        <a:prstGeom prst="rect">
          <a:avLst/>
        </a:prstGeom>
      </xdr:spPr>
      <xdr:txBody>
        <a:bodyPr wrap="square" rtlCol="0"/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r"/>
          <a:fld id="{AAFDCB52-246A-46AB-8A59-C721B2E02C1D}" type="TxLink">
            <a:rPr lang="ru-RU" sz="10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Росстат</a:t>
          </a:fld>
          <a:endParaRPr lang="ru-RU" sz="1100"/>
        </a:p>
      </xdr:txBody>
    </xdr:sp>
    <xdr:clientData/>
  </xdr:twoCellAnchor>
  <xdr:twoCellAnchor>
    <xdr:from>
      <xdr:col>12</xdr:col>
      <xdr:colOff>255815</xdr:colOff>
      <xdr:row>60</xdr:row>
      <xdr:rowOff>136069</xdr:rowOff>
    </xdr:from>
    <xdr:to>
      <xdr:col>17</xdr:col>
      <xdr:colOff>644293</xdr:colOff>
      <xdr:row>61</xdr:row>
      <xdr:rowOff>166398</xdr:rowOff>
    </xdr:to>
    <xdr:sp macro="" textlink="$A$6">
      <xdr:nvSpPr>
        <xdr:cNvPr id="18" name="TextBox 1">
          <a:extLst>
            <a:ext uri="{FF2B5EF4-FFF2-40B4-BE49-F238E27FC236}">
              <a16:creationId xmlns:a16="http://schemas.microsoft.com/office/drawing/2014/main" xmlns="" id="{00000000-0008-0000-1F00-000012000000}"/>
            </a:ext>
          </a:extLst>
        </xdr:cNvPr>
        <xdr:cNvSpPr txBox="1"/>
      </xdr:nvSpPr>
      <xdr:spPr>
        <a:xfrm>
          <a:off x="8822872" y="10967355"/>
          <a:ext cx="3681407" cy="204500"/>
        </a:xfrm>
        <a:prstGeom prst="rect">
          <a:avLst/>
        </a:prstGeom>
      </xdr:spPr>
      <xdr:txBody>
        <a:bodyPr wrap="square" rtlCol="0"/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r"/>
          <a:fld id="{AAFDCB52-246A-46AB-8A59-C721B2E02C1D}" type="TxLink">
            <a:rPr lang="ru-RU" sz="10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Росстат</a:t>
          </a:fld>
          <a:endParaRPr lang="ru-RU" sz="1100"/>
        </a:p>
      </xdr:txBody>
    </xdr:sp>
    <xdr:clientData/>
  </xdr:twoCellAnchor>
  <xdr:twoCellAnchor editAs="oneCell">
    <xdr:from>
      <xdr:col>7</xdr:col>
      <xdr:colOff>27214</xdr:colOff>
      <xdr:row>93</xdr:row>
      <xdr:rowOff>126999</xdr:rowOff>
    </xdr:from>
    <xdr:to>
      <xdr:col>18</xdr:col>
      <xdr:colOff>3173</xdr:colOff>
      <xdr:row>110</xdr:row>
      <xdr:rowOff>13607</xdr:rowOff>
    </xdr:to>
    <xdr:sp macro="" textlink="">
      <xdr:nvSpPr>
        <xdr:cNvPr id="19" name="Прямоугольник: скругленные углы 18">
          <a:extLst>
            <a:ext uri="{FF2B5EF4-FFF2-40B4-BE49-F238E27FC236}">
              <a16:creationId xmlns:a16="http://schemas.microsoft.com/office/drawing/2014/main" xmlns="" id="{D7320216-9645-499B-9A1E-E6FCA0DD74C0}"/>
            </a:ext>
          </a:extLst>
        </xdr:cNvPr>
        <xdr:cNvSpPr/>
      </xdr:nvSpPr>
      <xdr:spPr>
        <a:xfrm>
          <a:off x="5170714" y="17176749"/>
          <a:ext cx="7378245" cy="3043465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С помощью такого типа диаграммы можно  сравнивать все, что угодно, когда хотите показать разницу между двумя категориями: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Классическое применение – распределение по полу и возрасту, мужчины / женщины, взрослые / дети, городское / сельское население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Можно сравнить текущий год и прошлый год по основным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KPI: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по оси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Y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пишете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KPI,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вместо мужчин и женщин – текущий и прошлый год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Распределение по продуктам в двух магазинах: по оси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Y -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товары,  вместо мужчин и женщин – магазины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Сравнение двух конкурентов между собой по различным категориям товаров: по оси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Y –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категории товаров,  вместо мужчин и женщин – конкуренты</a:t>
          </a:r>
        </a:p>
        <a:p>
          <a:pPr marL="171450" lvl="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Это нетривиальные диаграммы, построенные с использованием нестандартных техник. Если они подходят вам, то используйте их в том, виде, в котором они предложены в шаблонах (просто подставьте свои значения без изменения структуры таблиц). Конечно же, можно их видоизменять под свои случаи, однако хотим предупредить, что диаграммы могут «сломаться», и настройка до нужного вида потребует определенной сноровки и знаний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Excel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131.xml><?xml version="1.0" encoding="utf-8"?>
<c:userShapes xmlns:c="http://schemas.openxmlformats.org/drawingml/2006/chart">
  <cdr:relSizeAnchor xmlns:cdr="http://schemas.openxmlformats.org/drawingml/2006/chartDrawing">
    <cdr:from>
      <cdr:x>0</cdr:x>
      <cdr:y>0.12256</cdr:y>
    </cdr:from>
    <cdr:to>
      <cdr:x>0.08908</cdr:x>
      <cdr:y>0.17096</cdr:y>
    </cdr:to>
    <cdr:sp macro="" textlink="">
      <cdr:nvSpPr>
        <cdr:cNvPr id="3" name="TextBox 1"/>
        <cdr:cNvSpPr txBox="1"/>
      </cdr:nvSpPr>
      <cdr:spPr>
        <a:xfrm xmlns:a="http://schemas.openxmlformats.org/drawingml/2006/main">
          <a:off x="0" y="608699"/>
          <a:ext cx="674915" cy="24038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ru-RU" sz="900" b="1" cap="small" baseline="0">
              <a:solidFill>
                <a:schemeClr val="tx1">
                  <a:lumMod val="65000"/>
                  <a:lumOff val="35000"/>
                </a:schemeClr>
              </a:solidFill>
            </a:rPr>
            <a:t>Возраст</a:t>
          </a:r>
        </a:p>
      </cdr:txBody>
    </cdr:sp>
  </cdr:relSizeAnchor>
  <cdr:relSizeAnchor xmlns:cdr="http://schemas.openxmlformats.org/drawingml/2006/chartDrawing">
    <cdr:from>
      <cdr:x>0.37296</cdr:x>
      <cdr:y>0.53077</cdr:y>
    </cdr:from>
    <cdr:to>
      <cdr:x>0.50991</cdr:x>
      <cdr:y>0.57793</cdr:y>
    </cdr:to>
    <cdr:sp macro="" textlink="'Б2 Пирамида'!$B$8">
      <cdr:nvSpPr>
        <cdr:cNvPr id="4" name="TextBox 1"/>
        <cdr:cNvSpPr txBox="1"/>
      </cdr:nvSpPr>
      <cdr:spPr>
        <a:xfrm xmlns:a="http://schemas.openxmlformats.org/drawingml/2006/main">
          <a:off x="2825714" y="2636188"/>
          <a:ext cx="1037596" cy="234229"/>
        </a:xfrm>
        <a:prstGeom xmlns:a="http://schemas.openxmlformats.org/drawingml/2006/main" prst="rect">
          <a:avLst/>
        </a:prstGeom>
        <a:noFill xmlns:a="http://schemas.openxmlformats.org/drawingml/2006/main"/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/>
          <a:fld id="{BD55C200-355D-4DC1-B67E-95078F0E198B}" type="TxLink">
            <a:rPr lang="ru-RU" sz="1200" b="1" cap="small" baseline="0">
              <a:solidFill>
                <a:schemeClr val="bg1"/>
              </a:solidFill>
              <a:latin typeface="+mn-lt"/>
              <a:ea typeface="+mn-ea"/>
              <a:cs typeface="+mn-cs"/>
            </a:rPr>
            <a:pPr marL="0" indent="0"/>
            <a:t>Мужчины</a:t>
          </a:fld>
          <a:endParaRPr lang="ru-RU" sz="1200" b="1" cap="small" baseline="0">
            <a:solidFill>
              <a:schemeClr val="bg1"/>
            </a:solidFill>
            <a:latin typeface="+mn-lt"/>
            <a:ea typeface="+mn-ea"/>
            <a:cs typeface="+mn-cs"/>
          </a:endParaRPr>
        </a:p>
      </cdr:txBody>
    </cdr:sp>
  </cdr:relSizeAnchor>
  <cdr:relSizeAnchor xmlns:cdr="http://schemas.openxmlformats.org/drawingml/2006/chartDrawing">
    <cdr:from>
      <cdr:x>0.53688</cdr:x>
      <cdr:y>0.53077</cdr:y>
    </cdr:from>
    <cdr:to>
      <cdr:x>0.67383</cdr:x>
      <cdr:y>0.57793</cdr:y>
    </cdr:to>
    <cdr:sp macro="" textlink="'Б2 Пирамида'!$C$8">
      <cdr:nvSpPr>
        <cdr:cNvPr id="5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C3918E9E-AE44-4F98-B127-E11BD3E8A9AB}"/>
            </a:ext>
          </a:extLst>
        </cdr:cNvPr>
        <cdr:cNvSpPr txBox="1"/>
      </cdr:nvSpPr>
      <cdr:spPr>
        <a:xfrm xmlns:a="http://schemas.openxmlformats.org/drawingml/2006/main">
          <a:off x="4067628" y="2636157"/>
          <a:ext cx="1037596" cy="234229"/>
        </a:xfrm>
        <a:prstGeom xmlns:a="http://schemas.openxmlformats.org/drawingml/2006/main" prst="rect">
          <a:avLst/>
        </a:prstGeom>
        <a:noFill xmlns:a="http://schemas.openxmlformats.org/drawingml/2006/main"/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/>
          <a:fld id="{F40B790B-91C3-4F25-A2D0-E7D2067E42B7}" type="TxLink">
            <a:rPr lang="ru-RU" sz="1200" b="1" cap="small" baseline="0">
              <a:solidFill>
                <a:schemeClr val="bg1"/>
              </a:solidFill>
              <a:latin typeface="+mn-lt"/>
              <a:ea typeface="+mn-ea"/>
              <a:cs typeface="+mn-cs"/>
            </a:rPr>
            <a:pPr marL="0" indent="0"/>
            <a:t>Женщины</a:t>
          </a:fld>
          <a:endParaRPr lang="ru-RU" sz="1200" b="1" cap="small" baseline="0">
            <a:solidFill>
              <a:schemeClr val="bg1"/>
            </a:solidFill>
            <a:latin typeface="+mn-lt"/>
            <a:ea typeface="+mn-ea"/>
            <a:cs typeface="+mn-cs"/>
          </a:endParaRPr>
        </a:p>
      </cdr:txBody>
    </cdr:sp>
  </cdr:relSizeAnchor>
  <cdr:relSizeAnchor xmlns:cdr="http://schemas.openxmlformats.org/drawingml/2006/chartDrawing">
    <cdr:from>
      <cdr:x>0.47581</cdr:x>
      <cdr:y>0.93843</cdr:y>
    </cdr:from>
    <cdr:to>
      <cdr:x>0.96172</cdr:x>
      <cdr:y>0.9796</cdr:y>
    </cdr:to>
    <cdr:sp macro="" textlink="'Б2 Пирамида'!$A$6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86A945B-9A71-4A74-9FF7-D0B63A6E4EC8}"/>
            </a:ext>
          </a:extLst>
        </cdr:cNvPr>
        <cdr:cNvSpPr txBox="1"/>
      </cdr:nvSpPr>
      <cdr:spPr>
        <a:xfrm xmlns:a="http://schemas.openxmlformats.org/drawingml/2006/main">
          <a:off x="3604986" y="4660900"/>
          <a:ext cx="3681407" cy="2045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fld id="{D8A47F19-16A8-4753-91C6-A1274F705C29}" type="TxLink">
            <a:rPr lang="ru-RU" sz="10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Росстат</a:t>
          </a:fld>
          <a:endParaRPr lang="ru-RU" sz="1100"/>
        </a:p>
      </cdr:txBody>
    </cdr:sp>
  </cdr:relSizeAnchor>
</c:userShapes>
</file>

<file path=xl/drawings/drawing13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605973</xdr:colOff>
      <xdr:row>4</xdr:row>
      <xdr:rowOff>101055</xdr:rowOff>
    </xdr:from>
    <xdr:to>
      <xdr:col>22</xdr:col>
      <xdr:colOff>24190</xdr:colOff>
      <xdr:row>37</xdr:row>
      <xdr:rowOff>35897</xdr:rowOff>
    </xdr:to>
    <xdr:grpSp>
      <xdr:nvGrpSpPr>
        <xdr:cNvPr id="4" name="Группа 3">
          <a:extLst>
            <a:ext uri="{FF2B5EF4-FFF2-40B4-BE49-F238E27FC236}">
              <a16:creationId xmlns:a16="http://schemas.microsoft.com/office/drawing/2014/main" xmlns="" id="{00000000-0008-0000-2100-000004000000}"/>
            </a:ext>
          </a:extLst>
        </xdr:cNvPr>
        <xdr:cNvGrpSpPr/>
      </xdr:nvGrpSpPr>
      <xdr:grpSpPr>
        <a:xfrm>
          <a:off x="7246259" y="1017269"/>
          <a:ext cx="8417074" cy="4724557"/>
          <a:chOff x="5902960" y="1525270"/>
          <a:chExt cx="8424332" cy="4724557"/>
        </a:xfrm>
      </xdr:grpSpPr>
      <xdr:graphicFrame macro="">
        <xdr:nvGraphicFramePr>
          <xdr:cNvPr id="2" name="Диаграмма 1">
            <a:extLst>
              <a:ext uri="{FF2B5EF4-FFF2-40B4-BE49-F238E27FC236}">
                <a16:creationId xmlns:a16="http://schemas.microsoft.com/office/drawing/2014/main" xmlns="" id="{00000000-0008-0000-2100-000002000000}"/>
              </a:ext>
            </a:extLst>
          </xdr:cNvPr>
          <xdr:cNvGraphicFramePr>
            <a:graphicFrameLocks/>
          </xdr:cNvGraphicFramePr>
        </xdr:nvGraphicFramePr>
        <xdr:xfrm>
          <a:off x="5902960" y="1525270"/>
          <a:ext cx="5425923" cy="472455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3" name="Диаграмма 2">
            <a:extLst>
              <a:ext uri="{FF2B5EF4-FFF2-40B4-BE49-F238E27FC236}">
                <a16:creationId xmlns:a16="http://schemas.microsoft.com/office/drawing/2014/main" xmlns="" id="{00000000-0008-0000-2100-000003000000}"/>
              </a:ext>
            </a:extLst>
          </xdr:cNvPr>
          <xdr:cNvGraphicFramePr>
            <a:graphicFrameLocks/>
          </xdr:cNvGraphicFramePr>
        </xdr:nvGraphicFramePr>
        <xdr:xfrm>
          <a:off x="9977845" y="1525270"/>
          <a:ext cx="4349447" cy="472455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 editAs="oneCell">
    <xdr:from>
      <xdr:col>8</xdr:col>
      <xdr:colOff>562428</xdr:colOff>
      <xdr:row>41</xdr:row>
      <xdr:rowOff>27215</xdr:rowOff>
    </xdr:from>
    <xdr:to>
      <xdr:col>22</xdr:col>
      <xdr:colOff>1</xdr:colOff>
      <xdr:row>50</xdr:row>
      <xdr:rowOff>45357</xdr:rowOff>
    </xdr:to>
    <xdr:sp macro="" textlink="">
      <xdr:nvSpPr>
        <xdr:cNvPr id="5" name="Прямоугольник: скругленные углы 4">
          <a:extLst>
            <a:ext uri="{FF2B5EF4-FFF2-40B4-BE49-F238E27FC236}">
              <a16:creationId xmlns:a16="http://schemas.microsoft.com/office/drawing/2014/main" xmlns="" id="{D6384D39-710B-4068-8BD5-541618D2C15A}"/>
            </a:ext>
          </a:extLst>
        </xdr:cNvPr>
        <xdr:cNvSpPr/>
      </xdr:nvSpPr>
      <xdr:spPr>
        <a:xfrm>
          <a:off x="6998607" y="6531429"/>
          <a:ext cx="7996464" cy="1451428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Деление на уровни удобно, когда необходимо разделить статистику по регионам России, по странам или по группам стран (Европа, Северная Америка, Южная Америка, Африка и т.д.)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Деление товаров на группы (техника, игрушки, одежда и т.д.)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Разного рода опросы: вопрос будет отдельной группой, а внутри будут варианты ответы со значениями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Аналитика по соц.дем. характеристикам аудитории </a:t>
          </a:r>
        </a:p>
      </xdr:txBody>
    </xdr:sp>
    <xdr:clientData/>
  </xdr:twoCellAnchor>
</xdr:wsDr>
</file>

<file path=xl/drawings/drawing133.xml><?xml version="1.0" encoding="utf-8"?>
<c:userShapes xmlns:c="http://schemas.openxmlformats.org/drawingml/2006/chart">
  <cdr:relSizeAnchor xmlns:cdr="http://schemas.openxmlformats.org/drawingml/2006/chartDrawing">
    <cdr:from>
      <cdr:x>0.2158</cdr:x>
      <cdr:y>0.0754</cdr:y>
    </cdr:from>
    <cdr:to>
      <cdr:x>0.53507</cdr:x>
      <cdr:y>0.1226</cdr:y>
    </cdr:to>
    <cdr:sp macro="" textlink="'Б3 ЦА'!$A$8">
      <cdr:nvSpPr>
        <cdr:cNvPr id="3" name="TextBox 2"/>
        <cdr:cNvSpPr txBox="1"/>
      </cdr:nvSpPr>
      <cdr:spPr>
        <a:xfrm xmlns:a="http://schemas.openxmlformats.org/drawingml/2006/main">
          <a:off x="1154784" y="353061"/>
          <a:ext cx="1708469" cy="220980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none" rtlCol="0" anchor="b" anchorCtr="0"/>
        <a:lstStyle xmlns:a="http://schemas.openxmlformats.org/drawingml/2006/main"/>
        <a:p xmlns:a="http://schemas.openxmlformats.org/drawingml/2006/main">
          <a:pPr marL="0" indent="0" algn="ctr"/>
          <a:fld id="{C997CDD8-3003-4165-8A93-95AF37BCDFD9}" type="TxLink">
            <a:rPr lang="ru-RU" sz="1000" b="0" i="0" cap="all" baseline="0">
              <a:solidFill>
                <a:schemeClr val="tx1"/>
              </a:solidFill>
              <a:latin typeface="+mn-lt"/>
              <a:ea typeface="Roboto Light" panose="02000000000000000000" pitchFamily="2" charset="0"/>
              <a:cs typeface="+mn-cs"/>
            </a:rPr>
            <a:pPr marL="0" indent="0" algn="ctr"/>
            <a:t>Пол</a:t>
          </a:fld>
          <a:endParaRPr lang="ru-RU" sz="1000" b="0" i="0" cap="all" baseline="0">
            <a:solidFill>
              <a:schemeClr val="tx1"/>
            </a:solidFill>
            <a:latin typeface="+mn-lt"/>
            <a:ea typeface="Roboto Light" panose="02000000000000000000" pitchFamily="2" charset="0"/>
            <a:cs typeface="+mn-cs"/>
          </a:endParaRPr>
        </a:p>
      </cdr:txBody>
    </cdr:sp>
  </cdr:relSizeAnchor>
  <cdr:relSizeAnchor xmlns:cdr="http://schemas.openxmlformats.org/drawingml/2006/chartDrawing">
    <cdr:from>
      <cdr:x>0.18512</cdr:x>
      <cdr:y>0.19258</cdr:y>
    </cdr:from>
    <cdr:to>
      <cdr:x>0.56822</cdr:x>
      <cdr:y>0.26067</cdr:y>
    </cdr:to>
    <cdr:sp macro="" textlink="'Б3 ЦА'!$A$12">
      <cdr:nvSpPr>
        <cdr:cNvPr id="4" name="TextBox 1"/>
        <cdr:cNvSpPr txBox="1"/>
      </cdr:nvSpPr>
      <cdr:spPr>
        <a:xfrm xmlns:a="http://schemas.openxmlformats.org/drawingml/2006/main">
          <a:off x="990610" y="901700"/>
          <a:ext cx="2050035" cy="318831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none" rtlCol="0" anchor="b" anchorCtr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1AE78FAB-4822-4DC2-9703-A2B7067524BB}" type="TxLink">
            <a:rPr lang="ru-RU" sz="1000" b="0" i="0" cap="all" baseline="0">
              <a:solidFill>
                <a:schemeClr val="tx1"/>
              </a:solidFill>
              <a:latin typeface="+mn-lt"/>
              <a:ea typeface="Roboto Light" panose="02000000000000000000" pitchFamily="2" charset="0"/>
              <a:cs typeface="+mn-cs"/>
            </a:rPr>
            <a:pPr marL="0" indent="0" algn="ctr"/>
            <a:t>Возраст</a:t>
          </a:fld>
          <a:endParaRPr lang="ru-RU" sz="1000" b="0" i="0" cap="all" baseline="0">
            <a:solidFill>
              <a:schemeClr val="tx1"/>
            </a:solidFill>
            <a:latin typeface="+mn-lt"/>
            <a:ea typeface="Roboto Light" panose="02000000000000000000" pitchFamily="2" charset="0"/>
            <a:cs typeface="+mn-cs"/>
          </a:endParaRPr>
        </a:p>
      </cdr:txBody>
    </cdr:sp>
  </cdr:relSizeAnchor>
  <cdr:relSizeAnchor xmlns:cdr="http://schemas.openxmlformats.org/drawingml/2006/chartDrawing">
    <cdr:from>
      <cdr:x>0.17924</cdr:x>
      <cdr:y>0.46274</cdr:y>
    </cdr:from>
    <cdr:to>
      <cdr:x>0.57375</cdr:x>
      <cdr:y>0.53109</cdr:y>
    </cdr:to>
    <cdr:sp macro="" textlink="'Б3 ЦА'!$A$20">
      <cdr:nvSpPr>
        <cdr:cNvPr id="8" name="TextBox 1"/>
        <cdr:cNvSpPr txBox="1"/>
      </cdr:nvSpPr>
      <cdr:spPr>
        <a:xfrm xmlns:a="http://schemas.openxmlformats.org/drawingml/2006/main">
          <a:off x="959145" y="2166680"/>
          <a:ext cx="2111092" cy="320040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none" rtlCol="0" anchor="b" anchorCtr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11882D5E-EFB5-4324-B7F5-5006C16D0D4D}" type="TxLink">
            <a:rPr lang="ru-RU" sz="1000" b="0" i="0" cap="all" baseline="0">
              <a:solidFill>
                <a:schemeClr val="tx1"/>
              </a:solidFill>
              <a:latin typeface="+mn-lt"/>
              <a:ea typeface="Roboto Light" panose="02000000000000000000" pitchFamily="2" charset="0"/>
              <a:cs typeface="+mn-cs"/>
            </a:rPr>
            <a:pPr marL="0" indent="0" algn="ctr"/>
            <a:t>Род занятий</a:t>
          </a:fld>
          <a:endParaRPr lang="ru-RU" sz="1000" b="0" i="0" cap="all" baseline="0">
            <a:solidFill>
              <a:schemeClr val="tx1"/>
            </a:solidFill>
            <a:latin typeface="+mn-lt"/>
            <a:ea typeface="Roboto Light" panose="02000000000000000000" pitchFamily="2" charset="0"/>
            <a:cs typeface="+mn-cs"/>
          </a:endParaRPr>
        </a:p>
      </cdr:txBody>
    </cdr:sp>
  </cdr:relSizeAnchor>
  <cdr:relSizeAnchor xmlns:cdr="http://schemas.openxmlformats.org/drawingml/2006/chartDrawing">
    <cdr:from>
      <cdr:x>0.08696</cdr:x>
      <cdr:y>0.76855</cdr:y>
    </cdr:from>
    <cdr:to>
      <cdr:x>0.70162</cdr:x>
      <cdr:y>0.8369</cdr:y>
    </cdr:to>
    <cdr:sp macro="" textlink="'Б3 ЦА'!$A$29">
      <cdr:nvSpPr>
        <cdr:cNvPr id="11" name="TextBox 1"/>
        <cdr:cNvSpPr txBox="1"/>
      </cdr:nvSpPr>
      <cdr:spPr>
        <a:xfrm xmlns:a="http://schemas.openxmlformats.org/drawingml/2006/main">
          <a:off x="465338" y="3598568"/>
          <a:ext cx="3289153" cy="320040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none" rtlCol="0" anchor="b" anchorCtr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0B1F5D46-5D5B-46FB-94B3-39C2B0C989BE}" type="TxLink">
            <a:rPr lang="ru-RU" sz="1000" b="0" i="0" u="none" strike="noStrike" cap="all" baseline="0">
              <a:solidFill>
                <a:srgbClr val="000000"/>
              </a:solidFill>
              <a:latin typeface="Arial"/>
              <a:ea typeface="Roboto Light" panose="02000000000000000000" pitchFamily="2" charset="0"/>
              <a:cs typeface="Arial"/>
            </a:rPr>
            <a:pPr marL="0" indent="0" algn="ctr"/>
            <a:t>Материальное положение семьи </a:t>
          </a:fld>
          <a:endParaRPr lang="ru-RU" sz="1000" b="0" i="0" cap="all" baseline="0">
            <a:solidFill>
              <a:schemeClr val="tx1"/>
            </a:solidFill>
            <a:latin typeface="+mn-lt"/>
            <a:ea typeface="Roboto Light" panose="02000000000000000000" pitchFamily="2" charset="0"/>
            <a:cs typeface="+mn-cs"/>
          </a:endParaRPr>
        </a:p>
      </cdr:txBody>
    </cdr:sp>
  </cdr:relSizeAnchor>
</c:userShapes>
</file>

<file path=xl/drawings/drawing134.xml><?xml version="1.0" encoding="utf-8"?>
<c:userShapes xmlns:c="http://schemas.openxmlformats.org/drawingml/2006/chart">
  <cdr:relSizeAnchor xmlns:cdr="http://schemas.openxmlformats.org/drawingml/2006/chartDrawing">
    <cdr:from>
      <cdr:x>0.36865</cdr:x>
      <cdr:y>0.06971</cdr:y>
    </cdr:from>
    <cdr:to>
      <cdr:x>0.83374</cdr:x>
      <cdr:y>0.12667</cdr:y>
    </cdr:to>
    <cdr:sp macro="" textlink="'Б3 ЦА'!$A$8">
      <cdr:nvSpPr>
        <cdr:cNvPr id="3" name="TextBox 2"/>
        <cdr:cNvSpPr txBox="1"/>
      </cdr:nvSpPr>
      <cdr:spPr>
        <a:xfrm xmlns:a="http://schemas.openxmlformats.org/drawingml/2006/main">
          <a:off x="1584980" y="326390"/>
          <a:ext cx="1999596" cy="266699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none" rtlCol="0" anchor="b" anchorCtr="0"/>
        <a:lstStyle xmlns:a="http://schemas.openxmlformats.org/drawingml/2006/main"/>
        <a:p xmlns:a="http://schemas.openxmlformats.org/drawingml/2006/main">
          <a:pPr marL="0" indent="0" algn="ctr"/>
          <a:fld id="{67F30DE8-3A57-4897-A995-1A1FB951C3FB}" type="TxLink">
            <a:rPr lang="ru-RU" sz="1000" b="0" i="0" cap="all" baseline="0">
              <a:solidFill>
                <a:schemeClr val="tx1"/>
              </a:solidFill>
              <a:latin typeface="+mn-lt"/>
              <a:ea typeface="Roboto Light" panose="02000000000000000000" pitchFamily="2" charset="0"/>
              <a:cs typeface="+mn-cs"/>
            </a:rPr>
            <a:pPr marL="0" indent="0" algn="ctr"/>
            <a:t>Пол</a:t>
          </a:fld>
          <a:endParaRPr lang="ru-RU" sz="1000" b="0" i="0" cap="all" baseline="0">
            <a:solidFill>
              <a:schemeClr val="tx1"/>
            </a:solidFill>
            <a:latin typeface="+mn-lt"/>
            <a:ea typeface="Roboto Light" panose="02000000000000000000" pitchFamily="2" charset="0"/>
            <a:cs typeface="+mn-cs"/>
          </a:endParaRPr>
        </a:p>
      </cdr:txBody>
    </cdr:sp>
  </cdr:relSizeAnchor>
  <cdr:relSizeAnchor xmlns:cdr="http://schemas.openxmlformats.org/drawingml/2006/chartDrawing">
    <cdr:from>
      <cdr:x>0.4412</cdr:x>
      <cdr:y>0.19497</cdr:y>
    </cdr:from>
    <cdr:to>
      <cdr:x>0.78098</cdr:x>
      <cdr:y>0.26332</cdr:y>
    </cdr:to>
    <cdr:sp macro="" textlink="'Б3 ЦА'!$A$12">
      <cdr:nvSpPr>
        <cdr:cNvPr id="4" name="TextBox 1"/>
        <cdr:cNvSpPr txBox="1"/>
      </cdr:nvSpPr>
      <cdr:spPr>
        <a:xfrm xmlns:a="http://schemas.openxmlformats.org/drawingml/2006/main">
          <a:off x="1896883" y="912904"/>
          <a:ext cx="1460841" cy="320040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none" rtlCol="0" anchor="b" anchorCtr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9FB005D6-9E47-43FA-BBC6-1C0B5367FF77}" type="TxLink">
            <a:rPr lang="ru-RU" sz="1000" b="0" i="0" cap="all" baseline="0">
              <a:solidFill>
                <a:schemeClr val="tx1"/>
              </a:solidFill>
              <a:latin typeface="+mn-lt"/>
              <a:ea typeface="Roboto Light" panose="02000000000000000000" pitchFamily="2" charset="0"/>
              <a:cs typeface="+mn-cs"/>
            </a:rPr>
            <a:pPr marL="0" indent="0" algn="ctr"/>
            <a:t>Возраст</a:t>
          </a:fld>
          <a:endParaRPr lang="ru-RU" sz="1000" b="0" i="0" cap="all" baseline="0">
            <a:solidFill>
              <a:schemeClr val="tx1"/>
            </a:solidFill>
            <a:latin typeface="+mn-lt"/>
            <a:ea typeface="Roboto Light" panose="02000000000000000000" pitchFamily="2" charset="0"/>
            <a:cs typeface="+mn-cs"/>
          </a:endParaRPr>
        </a:p>
      </cdr:txBody>
    </cdr:sp>
  </cdr:relSizeAnchor>
  <cdr:relSizeAnchor xmlns:cdr="http://schemas.openxmlformats.org/drawingml/2006/chartDrawing">
    <cdr:from>
      <cdr:x>0.38913</cdr:x>
      <cdr:y>0.46527</cdr:y>
    </cdr:from>
    <cdr:to>
      <cdr:x>0.82526</cdr:x>
      <cdr:y>0.53362</cdr:y>
    </cdr:to>
    <cdr:sp macro="" textlink="'Б3 ЦА'!$A$20">
      <cdr:nvSpPr>
        <cdr:cNvPr id="8" name="TextBox 1"/>
        <cdr:cNvSpPr txBox="1"/>
      </cdr:nvSpPr>
      <cdr:spPr>
        <a:xfrm xmlns:a="http://schemas.openxmlformats.org/drawingml/2006/main">
          <a:off x="1673015" y="2178526"/>
          <a:ext cx="1875086" cy="320040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none" rtlCol="0" anchor="b" anchorCtr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EBB61E44-D855-48FE-99E4-185693D1C351}" type="TxLink">
            <a:rPr lang="ru-RU" sz="1000" b="0" i="0" cap="all" baseline="0">
              <a:solidFill>
                <a:schemeClr val="tx1"/>
              </a:solidFill>
              <a:latin typeface="+mn-lt"/>
              <a:ea typeface="Roboto Light" panose="02000000000000000000" pitchFamily="2" charset="0"/>
              <a:cs typeface="+mn-cs"/>
            </a:rPr>
            <a:pPr marL="0" indent="0" algn="ctr"/>
            <a:t>Род занятий</a:t>
          </a:fld>
          <a:endParaRPr lang="ru-RU" sz="1000" b="0" i="0" cap="all" baseline="0">
            <a:solidFill>
              <a:schemeClr val="tx1"/>
            </a:solidFill>
            <a:latin typeface="+mn-lt"/>
            <a:ea typeface="Roboto Light" panose="02000000000000000000" pitchFamily="2" charset="0"/>
            <a:cs typeface="+mn-cs"/>
          </a:endParaRPr>
        </a:p>
      </cdr:txBody>
    </cdr:sp>
  </cdr:relSizeAnchor>
  <cdr:relSizeAnchor xmlns:cdr="http://schemas.openxmlformats.org/drawingml/2006/chartDrawing">
    <cdr:from>
      <cdr:x>0.31335</cdr:x>
      <cdr:y>0.76866</cdr:y>
    </cdr:from>
    <cdr:to>
      <cdr:x>0.93801</cdr:x>
      <cdr:y>0.83701</cdr:y>
    </cdr:to>
    <cdr:sp macro="" textlink="'Б3 ЦА'!$A$29">
      <cdr:nvSpPr>
        <cdr:cNvPr id="1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627B60F8-23CA-473A-9BF2-B0CE655C11E4}"/>
            </a:ext>
          </a:extLst>
        </cdr:cNvPr>
        <cdr:cNvSpPr txBox="1"/>
      </cdr:nvSpPr>
      <cdr:spPr>
        <a:xfrm xmlns:a="http://schemas.openxmlformats.org/drawingml/2006/main">
          <a:off x="1347209" y="3599062"/>
          <a:ext cx="2685646" cy="320040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none" rtlCol="0" anchor="b" anchorCtr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8C1F37C9-8151-49C8-9A35-4956CC1ED8E4}" type="TxLink">
            <a:rPr lang="ru-RU" sz="1000" b="0" i="0" cap="all" baseline="0">
              <a:solidFill>
                <a:schemeClr val="tx1"/>
              </a:solidFill>
              <a:latin typeface="+mn-lt"/>
              <a:ea typeface="Roboto Light" panose="02000000000000000000" pitchFamily="2" charset="0"/>
              <a:cs typeface="+mn-cs"/>
            </a:rPr>
            <a:pPr marL="0" indent="0" algn="ctr"/>
            <a:t>Материальное положение семьи </a:t>
          </a:fld>
          <a:endParaRPr lang="ru-RU" sz="1000" b="0" i="0" cap="all" baseline="0">
            <a:solidFill>
              <a:schemeClr val="tx1"/>
            </a:solidFill>
            <a:latin typeface="+mn-lt"/>
            <a:ea typeface="Roboto Light" panose="02000000000000000000" pitchFamily="2" charset="0"/>
            <a:cs typeface="+mn-cs"/>
          </a:endParaRPr>
        </a:p>
      </cdr:txBody>
    </cdr:sp>
  </cdr:relSizeAnchor>
</c:userShapes>
</file>

<file path=xl/drawings/drawing1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154940</xdr:rowOff>
    </xdr:from>
    <xdr:to>
      <xdr:col>12</xdr:col>
      <xdr:colOff>462643</xdr:colOff>
      <xdr:row>33</xdr:row>
      <xdr:rowOff>16509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xmlns="" id="{00000000-0008-0000-2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81643</xdr:colOff>
      <xdr:row>53</xdr:row>
      <xdr:rowOff>11791</xdr:rowOff>
    </xdr:from>
    <xdr:to>
      <xdr:col>12</xdr:col>
      <xdr:colOff>616858</xdr:colOff>
      <xdr:row>64</xdr:row>
      <xdr:rowOff>0</xdr:rowOff>
    </xdr:to>
    <xdr:sp macro="" textlink="">
      <xdr:nvSpPr>
        <xdr:cNvPr id="3" name="Прямоугольник: скругленные углы 2">
          <a:extLst>
            <a:ext uri="{FF2B5EF4-FFF2-40B4-BE49-F238E27FC236}">
              <a16:creationId xmlns:a16="http://schemas.microsoft.com/office/drawing/2014/main" xmlns="" id="{0E044CAA-4FF1-4375-A45D-A17ED68B8AD3}"/>
            </a:ext>
          </a:extLst>
        </xdr:cNvPr>
        <xdr:cNvSpPr/>
      </xdr:nvSpPr>
      <xdr:spPr>
        <a:xfrm>
          <a:off x="176893" y="10339612"/>
          <a:ext cx="9856108" cy="1934031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Классическое применение – ведение проектов/планирование. На одной диаграмме можно отразить этапы проекта, дату начала этапов и срок выполнения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Можно делать многоуровневую разбивку: сначала по проектам, а внутри уже по задачам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Если изменяете дату начала, то в настройках необходимо поменять МИН: двойной клик по оси времени → Формат оси → Параметры оси → в  Минимуме прописываете в формате даты, например 30.03.2022 </a:t>
          </a:r>
          <a:r>
            <a:rPr lang="ru-RU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→ </a:t>
          </a:r>
          <a:r>
            <a:rPr lang="en-US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Enter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.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Excel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сам переформатирует в нужный формат (не пугайтесь, если увидите вместо даты что-то вроде 44650,0, на оси даты будут отображаться в обычном формате)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Это нетривиальные диаграммы, построенные с использованием нестандартных техник. Если они подходят вам, то используйте их в том, виде, в котором они предложены в шаблонах (просто подставьте свои значения без изменения структуры таблиц). Конечно же, можно их видоизменять под свои случаи, однако хотим предупредить, что диаграммы могут «сломаться», и настройка до нужного вида потребует определенной сноровки и знаний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Excel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0</xdr:col>
      <xdr:colOff>0</xdr:colOff>
      <xdr:row>36</xdr:row>
      <xdr:rowOff>90714</xdr:rowOff>
    </xdr:from>
    <xdr:to>
      <xdr:col>12</xdr:col>
      <xdr:colOff>489857</xdr:colOff>
      <xdr:row>51</xdr:row>
      <xdr:rowOff>145144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xmlns="" id="{B9444FA9-4FE4-4816-B565-1D45E42D85A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142875</xdr:rowOff>
    </xdr:from>
    <xdr:to>
      <xdr:col>13</xdr:col>
      <xdr:colOff>61232</xdr:colOff>
      <xdr:row>28</xdr:row>
      <xdr:rowOff>166687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xmlns="" id="{1C6E007A-FB51-4EEF-B0AD-0207E6FF59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3402</xdr:colOff>
      <xdr:row>30</xdr:row>
      <xdr:rowOff>111124</xdr:rowOff>
    </xdr:from>
    <xdr:to>
      <xdr:col>13</xdr:col>
      <xdr:colOff>95250</xdr:colOff>
      <xdr:row>37</xdr:row>
      <xdr:rowOff>36286</xdr:rowOff>
    </xdr:to>
    <xdr:sp macro="" textlink="">
      <xdr:nvSpPr>
        <xdr:cNvPr id="4" name="Прямоугольник: скругленные углы 3">
          <a:extLst>
            <a:ext uri="{FF2B5EF4-FFF2-40B4-BE49-F238E27FC236}">
              <a16:creationId xmlns:a16="http://schemas.microsoft.com/office/drawing/2014/main" xmlns="" id="{75C93E5F-1270-4840-94AC-51134E090E55}"/>
            </a:ext>
          </a:extLst>
        </xdr:cNvPr>
        <xdr:cNvSpPr/>
      </xdr:nvSpPr>
      <xdr:spPr>
        <a:xfrm>
          <a:off x="103188" y="5953124"/>
          <a:ext cx="10333491" cy="1195162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Основная задача таких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диаграмм </a:t>
          </a:r>
          <a:r>
            <a:rPr lang="ru-RU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–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наглядно показать всю хронологию работ по проекту, расположив ключевые моменты проекта на оси времени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Это нетривиальная диаграмма, построенная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с использованием нестандартных техник. Если она подходит вам, то используйте ее в том, виде, в котором она предложена в шаблоне (просто подставьте свои значения без изменения структуры таблиц). Конечно же, можно видоизменять под свои случаи, однако хотим предупредить, что диаграммы может «сломаться», и настройка до нужного вида потребует определенной сноровки и знаний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Excel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25400</xdr:colOff>
      <xdr:row>26</xdr:row>
      <xdr:rowOff>177798</xdr:rowOff>
    </xdr:from>
    <xdr:to>
      <xdr:col>21</xdr:col>
      <xdr:colOff>263400</xdr:colOff>
      <xdr:row>47</xdr:row>
      <xdr:rowOff>18598</xdr:rowOff>
    </xdr:to>
    <mc:AlternateContent xmlns:mc="http://schemas.openxmlformats.org/markup-compatibility/2006">
      <mc:Choice xmlns:cx4="http://schemas.microsoft.com/office/drawing/2016/5/10/chartex" xmlns="" Requires="cx4">
        <xdr:graphicFrame macro="">
          <xdr:nvGraphicFramePr>
            <xdr:cNvPr id="6" name="Диаграмма 5">
              <a:extLst>
                <a:ext uri="{FF2B5EF4-FFF2-40B4-BE49-F238E27FC236}">
                  <a16:creationId xmlns:a16="http://schemas.microsoft.com/office/drawing/2014/main" id="{5035883C-3C29-43B0-B837-8C29A8EDA0B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2" name="Прямоугольник 1"/>
            <xdr:cNvSpPr>
              <a:spLocks noTextEdit="1"/>
            </xdr:cNvSpPr>
          </xdr:nvSpPr>
          <xdr:spPr>
            <a:xfrm>
              <a:off x="7899400" y="5041898"/>
              <a:ext cx="11153650" cy="3587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25400</xdr:colOff>
      <xdr:row>74</xdr:row>
      <xdr:rowOff>130022</xdr:rowOff>
    </xdr:from>
    <xdr:to>
      <xdr:col>21</xdr:col>
      <xdr:colOff>263400</xdr:colOff>
      <xdr:row>92</xdr:row>
      <xdr:rowOff>148622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xmlns="" id="{2387B744-2400-442D-A033-1FDF30350E9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8</xdr:col>
      <xdr:colOff>25400</xdr:colOff>
      <xdr:row>49</xdr:row>
      <xdr:rowOff>203200</xdr:rowOff>
    </xdr:from>
    <xdr:to>
      <xdr:col>16</xdr:col>
      <xdr:colOff>393167</xdr:colOff>
      <xdr:row>70</xdr:row>
      <xdr:rowOff>171000</xdr:rowOff>
    </xdr:to>
    <xdr:graphicFrame macro="">
      <xdr:nvGraphicFramePr>
        <xdr:cNvPr id="12" name="Диаграмма 11">
          <a:extLst>
            <a:ext uri="{FF2B5EF4-FFF2-40B4-BE49-F238E27FC236}">
              <a16:creationId xmlns:a16="http://schemas.microsoft.com/office/drawing/2014/main" xmlns="" id="{31240817-7FCD-4813-A7ED-7EB1BEDFF2D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25400</xdr:colOff>
      <xdr:row>5</xdr:row>
      <xdr:rowOff>116417</xdr:rowOff>
    </xdr:from>
    <xdr:to>
      <xdr:col>16</xdr:col>
      <xdr:colOff>393167</xdr:colOff>
      <xdr:row>23</xdr:row>
      <xdr:rowOff>44000</xdr:rowOff>
    </xdr:to>
    <xdr:grpSp>
      <xdr:nvGrpSpPr>
        <xdr:cNvPr id="5" name="Группа 4">
          <a:extLst>
            <a:ext uri="{FF2B5EF4-FFF2-40B4-BE49-F238E27FC236}">
              <a16:creationId xmlns:a16="http://schemas.microsoft.com/office/drawing/2014/main" xmlns="" id="{E9528EC0-CD47-E4BB-1465-5DB75887ABF7}"/>
            </a:ext>
          </a:extLst>
        </xdr:cNvPr>
        <xdr:cNvGrpSpPr/>
      </xdr:nvGrpSpPr>
      <xdr:grpSpPr>
        <a:xfrm>
          <a:off x="7799614" y="1195917"/>
          <a:ext cx="7987767" cy="3193297"/>
          <a:chOff x="8102600" y="5600700"/>
          <a:chExt cx="7162800" cy="3606800"/>
        </a:xfrm>
      </xdr:grpSpPr>
      <xdr:grpSp>
        <xdr:nvGrpSpPr>
          <xdr:cNvPr id="3" name="Группа 2">
            <a:extLst>
              <a:ext uri="{FF2B5EF4-FFF2-40B4-BE49-F238E27FC236}">
                <a16:creationId xmlns:a16="http://schemas.microsoft.com/office/drawing/2014/main" xmlns="" id="{D2981A6D-4AEC-4B33-86FE-5C580ABC62E0}"/>
              </a:ext>
            </a:extLst>
          </xdr:cNvPr>
          <xdr:cNvGrpSpPr/>
        </xdr:nvGrpSpPr>
        <xdr:grpSpPr>
          <a:xfrm>
            <a:off x="8209191" y="5702300"/>
            <a:ext cx="6916509" cy="3378200"/>
            <a:chOff x="66675" y="13658840"/>
            <a:chExt cx="5411559" cy="3901338"/>
          </a:xfrm>
        </xdr:grpSpPr>
        <mc:AlternateContent xmlns:mc="http://schemas.openxmlformats.org/markup-compatibility/2006">
          <mc:Choice xmlns:cx4="http://schemas.microsoft.com/office/drawing/2016/5/10/chartex" xmlns="" Requires="cx4">
            <xdr:graphicFrame macro="">
              <xdr:nvGraphicFramePr>
                <xdr:cNvPr id="10" name="Диаграмма 9">
                  <a:extLst>
                    <a:ext uri="{FF2B5EF4-FFF2-40B4-BE49-F238E27FC236}">
                      <a16:creationId xmlns:a16="http://schemas.microsoft.com/office/drawing/2014/main" id="{1AC16F2C-607C-4E30-AEBF-75715EF32D41}"/>
                    </a:ext>
                  </a:extLst>
                </xdr:cNvPr>
                <xdr:cNvGraphicFramePr/>
              </xdr:nvGraphicFramePr>
              <xdr:xfrm>
                <a:off x="66675" y="13658840"/>
                <a:ext cx="5411559" cy="3619499"/>
              </xdr:xfrm>
              <a:graphic>
                <a:graphicData uri="http://schemas.microsoft.com/office/drawing/2014/chartex">
                  <cx:chart xmlns:cx="http://schemas.microsoft.com/office/drawing/2014/chartex" xmlns:r="http://schemas.openxmlformats.org/officeDocument/2006/relationships" r:id="rId4"/>
                </a:graphicData>
              </a:graphic>
            </xdr:graphicFrame>
          </mc:Choice>
          <mc:Fallback>
            <xdr:sp macro="" textlink="">
              <xdr:nvSpPr>
                <xdr:cNvPr id="4" name="Прямоугольник 3"/>
                <xdr:cNvSpPr>
                  <a:spLocks noTextEdit="1"/>
                </xdr:cNvSpPr>
              </xdr:nvSpPr>
              <xdr:spPr>
                <a:xfrm>
                  <a:off x="66675" y="13658840"/>
                  <a:ext cx="5411559" cy="3619499"/>
                </a:xfrm>
                <a:prstGeom prst="rect">
                  <a:avLst/>
                </a:prstGeom>
                <a:solidFill>
                  <a:prstClr val="white"/>
                </a:solidFill>
                <a:ln w="1">
                  <a:solidFill>
                    <a:prstClr val="green"/>
                  </a:solidFill>
                </a:ln>
              </xdr:spPr>
              <xdr:txBody>
                <a:bodyPr vertOverflow="clip" horzOverflow="clip"/>
                <a:lstStyle/>
                <a:p>
                  <a:r>
                    <a:rPr lang="ru-RU" sz="1100"/>
    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    </a:r>
                </a:p>
              </xdr:txBody>
            </xdr:sp>
          </mc:Fallback>
        </mc:AlternateContent>
        <xdr:sp macro="" textlink="$A$16">
          <xdr:nvSpPr>
            <xdr:cNvPr id="6" name="TextBox 1">
              <a:extLst>
                <a:ext uri="{FF2B5EF4-FFF2-40B4-BE49-F238E27FC236}">
                  <a16:creationId xmlns:a16="http://schemas.microsoft.com/office/drawing/2014/main" xmlns="" id="{10B5AF56-7DB9-4B53-BF7E-D7C39928B85A}"/>
                </a:ext>
              </a:extLst>
            </xdr:cNvPr>
            <xdr:cNvSpPr txBox="1"/>
          </xdr:nvSpPr>
          <xdr:spPr>
            <a:xfrm>
              <a:off x="67473" y="17278350"/>
              <a:ext cx="5410761" cy="281828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B6C35D61-5131-46A2-9CF9-7CC600361046}" type="TxLink">
                <a:rPr lang="ru-RU" sz="900" b="0" i="1" u="none" strike="noStrike">
                  <a:solidFill>
                    <a:schemeClr val="bg2">
                      <a:lumMod val="50000"/>
                    </a:schemeClr>
                  </a:solidFill>
                  <a:latin typeface="Arial"/>
                  <a:cs typeface="Arial"/>
                </a:rPr>
                <a:pPr/>
                <a:t>ИСТОЧНИК: 1С</a:t>
              </a:fld>
              <a:endParaRPr lang="ru-RU" sz="1100">
                <a:solidFill>
                  <a:schemeClr val="bg2">
                    <a:lumMod val="50000"/>
                  </a:schemeClr>
                </a:solidFill>
              </a:endParaRPr>
            </a:p>
          </xdr:txBody>
        </xdr:sp>
      </xdr:grpSp>
      <xdr:sp macro="" textlink="">
        <xdr:nvSpPr>
          <xdr:cNvPr id="7" name="Прямоугольник 3">
            <a:extLst>
              <a:ext uri="{FF2B5EF4-FFF2-40B4-BE49-F238E27FC236}">
                <a16:creationId xmlns:a16="http://schemas.microsoft.com/office/drawing/2014/main" xmlns="" id="{5E59EF8D-C404-C0E0-C1B3-60F63E00C587}"/>
              </a:ext>
            </a:extLst>
          </xdr:cNvPr>
          <xdr:cNvSpPr/>
        </xdr:nvSpPr>
        <xdr:spPr>
          <a:xfrm>
            <a:off x="8102600" y="5600700"/>
            <a:ext cx="7162800" cy="3606800"/>
          </a:xfrm>
          <a:prstGeom prst="rect">
            <a:avLst/>
          </a:prstGeom>
          <a:noFill/>
          <a:ln>
            <a:solidFill>
              <a:schemeClr val="bg1">
                <a:lumMod val="9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 editAs="oneCell">
    <xdr:from>
      <xdr:col>0</xdr:col>
      <xdr:colOff>0</xdr:colOff>
      <xdr:row>95</xdr:row>
      <xdr:rowOff>74084</xdr:rowOff>
    </xdr:from>
    <xdr:to>
      <xdr:col>21</xdr:col>
      <xdr:colOff>264584</xdr:colOff>
      <xdr:row>111</xdr:row>
      <xdr:rowOff>1</xdr:rowOff>
    </xdr:to>
    <xdr:sp macro="" textlink="">
      <xdr:nvSpPr>
        <xdr:cNvPr id="11" name="Прямоугольник: скругленные углы 10">
          <a:extLst>
            <a:ext uri="{FF2B5EF4-FFF2-40B4-BE49-F238E27FC236}">
              <a16:creationId xmlns:a16="http://schemas.microsoft.com/office/drawing/2014/main" xmlns="" id="{9F7645F2-F6E5-44EF-B18F-E6BDAB353111}"/>
            </a:ext>
          </a:extLst>
        </xdr:cNvPr>
        <xdr:cNvSpPr/>
      </xdr:nvSpPr>
      <xdr:spPr>
        <a:xfrm>
          <a:off x="105833" y="17832917"/>
          <a:ext cx="18933584" cy="2804584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Основная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задача </a:t>
          </a:r>
          <a:r>
            <a:rPr lang="ru-RU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– показать,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на сколько выросла/уменьшались величина за счет определенного фактора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Отлично подходит для отображения динамики процесса во времени: 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демонстрация выполнения производственного плана (отображение плана, факта и всех эффектов, повлиявших на разницу)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анализ простоев (учет общего времени, плановых и неплановых простоев, доступного времени и результата)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построение графика годовой прибыли компании путем отображения различных источников дохода и достижения общей прибыли (или убытков)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демонстрация начального и конечного количества сотрудников компании за год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анализ возврата или окупаемости инвестиций (учет вложенных денег, расходов и полученной прибыли)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визуализация поступлений и затрат по месяцам и текущего баланса счета</a:t>
          </a:r>
        </a:p>
        <a:p>
          <a:pPr marL="171450" marR="0" lvl="0" indent="-171450" algn="l" defTabSz="914400" eaLnBrk="1" fontAlgn="auto" latinLnBrk="0" hangingPunct="1">
            <a:lnSpc>
              <a:spcPct val="100000"/>
            </a:lnSpc>
            <a:spcBef>
              <a:spcPts val="600"/>
            </a:spcBef>
            <a:spcAft>
              <a:spcPts val="0"/>
            </a:spcAft>
            <a:buClr>
              <a:srgbClr val="00B050"/>
            </a:buClr>
            <a:buSzPct val="150000"/>
            <a:buFont typeface="Wingdings" panose="05000000000000000000" pitchFamily="2" charset="2"/>
            <a:buChar char="ü"/>
            <a:tabLst/>
            <a:defRPr/>
          </a:pPr>
          <a:r>
            <a:rPr lang="ru-RU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Это нетривиальные диаграммы, построенные с использованием нестандартных техник. Если они подходят вам, то используйте их в том, виде, в котором они предложены в шаблонах (просто подставьте свои значения без изменения структуры таблиц). Конечно же, можно их видоизменять под свои случаи, однако хотим предупредить, что диаграммы могут «сломаться», и настройка до нужного вида потребует определенной сноровки и знаний </a:t>
          </a:r>
          <a:r>
            <a:rPr lang="en-US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Excel</a:t>
          </a:r>
          <a:endParaRPr lang="ru-RU" sz="1100">
            <a:effectLst/>
          </a:endParaRPr>
        </a:p>
      </xdr:txBody>
    </xdr:sp>
    <xdr:clientData/>
  </xdr:twoCellAnchor>
</xdr:wsDr>
</file>

<file path=xl/drawings/drawing138.xml><?xml version="1.0" encoding="utf-8"?>
<c:userShapes xmlns:c="http://schemas.openxmlformats.org/drawingml/2006/chart">
  <cdr:relSizeAnchor xmlns:cdr="http://schemas.openxmlformats.org/drawingml/2006/chartDrawing">
    <cdr:from>
      <cdr:x>0.017</cdr:x>
      <cdr:y>0.92708</cdr:y>
    </cdr:from>
    <cdr:to>
      <cdr:x>0.19846</cdr:x>
      <cdr:y>0.98383</cdr:y>
    </cdr:to>
    <cdr:sp macro="" textlink="'Б6 Водопад'!$A$94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A9560B9-6448-4C3C-9AD3-07934E7E778F}"/>
            </a:ext>
          </a:extLst>
        </cdr:cNvPr>
        <cdr:cNvSpPr txBox="1"/>
      </cdr:nvSpPr>
      <cdr:spPr>
        <a:xfrm xmlns:a="http://schemas.openxmlformats.org/drawingml/2006/main">
          <a:off x="208054" y="4087219"/>
          <a:ext cx="2221110" cy="25020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fld id="{CD8C4C1C-28B8-4F4A-9C49-467425E9CCFD}" type="TxLink">
            <a:rPr lang="ru-RU" sz="900" b="0" i="1" u="none" strike="noStrike">
              <a:solidFill>
                <a:schemeClr val="bg2">
                  <a:lumMod val="50000"/>
                </a:schemeClr>
              </a:solidFill>
              <a:latin typeface="Arial"/>
              <a:cs typeface="Arial"/>
            </a:rPr>
            <a:pPr/>
            <a:t>ИСТОЧНИК: 1С</a:t>
          </a:fld>
          <a:endParaRPr lang="ru-RU" sz="1100">
            <a:solidFill>
              <a:schemeClr val="bg2">
                <a:lumMod val="50000"/>
              </a:schemeClr>
            </a:solidFill>
          </a:endParaRPr>
        </a:p>
      </cdr:txBody>
    </cdr:sp>
  </cdr:relSizeAnchor>
</c:userShapes>
</file>

<file path=xl/drawings/drawing139.xml><?xml version="1.0" encoding="utf-8"?>
<c:userShapes xmlns:c="http://schemas.openxmlformats.org/drawingml/2006/chart">
  <cdr:relSizeAnchor xmlns:cdr="http://schemas.openxmlformats.org/drawingml/2006/chartDrawing">
    <cdr:from>
      <cdr:x>0.01757</cdr:x>
      <cdr:y>0.91879</cdr:y>
    </cdr:from>
    <cdr:to>
      <cdr:x>0.14698</cdr:x>
      <cdr:y>0.98129</cdr:y>
    </cdr:to>
    <cdr:sp macro="" textlink="'Б6 Водопад'!$A$16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2C535E1A-F23E-433D-99BD-A5C2B201AB7C}"/>
            </a:ext>
          </a:extLst>
        </cdr:cNvPr>
        <cdr:cNvSpPr txBox="1"/>
      </cdr:nvSpPr>
      <cdr:spPr>
        <a:xfrm xmlns:a="http://schemas.openxmlformats.org/drawingml/2006/main">
          <a:off x="140420" y="3307660"/>
          <a:ext cx="103425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rtlCol="0">
          <a:spAutoFit/>
        </a:bodyPr>
        <a:lstStyle xmlns:a="http://schemas.openxmlformats.org/drawingml/2006/main"/>
        <a:p xmlns:a="http://schemas.openxmlformats.org/drawingml/2006/main">
          <a:fld id="{A6204711-4F80-415B-AF2D-F3F56B440B0F}" type="TxLink">
            <a:rPr lang="ru-RU" sz="900" b="0" i="1" u="none" strike="noStrike">
              <a:solidFill>
                <a:schemeClr val="bg2">
                  <a:lumMod val="50000"/>
                </a:schemeClr>
              </a:solidFill>
              <a:latin typeface="Arial"/>
              <a:cs typeface="Arial"/>
            </a:rPr>
            <a:pPr/>
            <a:t>ИСТОЧНИК: 1С</a:t>
          </a:fld>
          <a:endParaRPr lang="ru-RU" sz="1100">
            <a:solidFill>
              <a:schemeClr val="bg2">
                <a:lumMod val="50000"/>
              </a:schemeClr>
            </a:solidFill>
          </a:endParaRPr>
        </a:p>
      </cdr:txBody>
    </cdr:sp>
  </cdr:relSizeAnchor>
</c:userShapes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0.01277</cdr:x>
      <cdr:y>0.91839</cdr:y>
    </cdr:from>
    <cdr:to>
      <cdr:x>0.96723</cdr:x>
      <cdr:y>0.98321</cdr:y>
    </cdr:to>
    <cdr:sp macro="" textlink="Ш2!$A$10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45720" y="3044190"/>
          <a:ext cx="3418318" cy="214856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8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sz="1050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14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302988</xdr:colOff>
      <xdr:row>6</xdr:row>
      <xdr:rowOff>0</xdr:rowOff>
    </xdr:from>
    <xdr:to>
      <xdr:col>9</xdr:col>
      <xdr:colOff>317501</xdr:colOff>
      <xdr:row>20</xdr:row>
      <xdr:rowOff>112784</xdr:rowOff>
    </xdr:to>
    <xdr:grpSp>
      <xdr:nvGrpSpPr>
        <xdr:cNvPr id="2" name="Группа 1">
          <a:extLst>
            <a:ext uri="{FF2B5EF4-FFF2-40B4-BE49-F238E27FC236}">
              <a16:creationId xmlns:a16="http://schemas.microsoft.com/office/drawing/2014/main" xmlns="" id="{00000000-0008-0000-2300-000002000000}"/>
            </a:ext>
          </a:extLst>
        </xdr:cNvPr>
        <xdr:cNvGrpSpPr/>
      </xdr:nvGrpSpPr>
      <xdr:grpSpPr>
        <a:xfrm>
          <a:off x="3263676" y="1381125"/>
          <a:ext cx="4888138" cy="2882972"/>
          <a:chOff x="2149886" y="996201"/>
          <a:chExt cx="5934529" cy="3519748"/>
        </a:xfrm>
      </xdr:grpSpPr>
      <xdr:grpSp>
        <xdr:nvGrpSpPr>
          <xdr:cNvPr id="3" name="Группа 2">
            <a:extLst>
              <a:ext uri="{FF2B5EF4-FFF2-40B4-BE49-F238E27FC236}">
                <a16:creationId xmlns:a16="http://schemas.microsoft.com/office/drawing/2014/main" xmlns="" id="{00000000-0008-0000-2300-000003000000}"/>
              </a:ext>
            </a:extLst>
          </xdr:cNvPr>
          <xdr:cNvGrpSpPr/>
        </xdr:nvGrpSpPr>
        <xdr:grpSpPr>
          <a:xfrm>
            <a:off x="2149886" y="996201"/>
            <a:ext cx="5934529" cy="3519748"/>
            <a:chOff x="154011" y="1688262"/>
            <a:chExt cx="2990850" cy="3433756"/>
          </a:xfrm>
        </xdr:grpSpPr>
        <xdr:graphicFrame macro="">
          <xdr:nvGraphicFramePr>
            <xdr:cNvPr id="5" name="Диаграмма 4">
              <a:extLst>
                <a:ext uri="{FF2B5EF4-FFF2-40B4-BE49-F238E27FC236}">
                  <a16:creationId xmlns:a16="http://schemas.microsoft.com/office/drawing/2014/main" xmlns="" id="{00000000-0008-0000-2300-000005000000}"/>
                </a:ext>
              </a:extLst>
            </xdr:cNvPr>
            <xdr:cNvGraphicFramePr/>
          </xdr:nvGraphicFramePr>
          <xdr:xfrm>
            <a:off x="154011" y="2424207"/>
            <a:ext cx="2990850" cy="269781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sp macro="" textlink="">
          <xdr:nvSpPr>
            <xdr:cNvPr id="6" name="Скругленный прямоугольник 3">
              <a:extLst>
                <a:ext uri="{FF2B5EF4-FFF2-40B4-BE49-F238E27FC236}">
                  <a16:creationId xmlns:a16="http://schemas.microsoft.com/office/drawing/2014/main" xmlns="" id="{00000000-0008-0000-2300-000006000000}"/>
                </a:ext>
              </a:extLst>
            </xdr:cNvPr>
            <xdr:cNvSpPr/>
          </xdr:nvSpPr>
          <xdr:spPr>
            <a:xfrm>
              <a:off x="239630" y="1688262"/>
              <a:ext cx="2692725" cy="2752557"/>
            </a:xfrm>
            <a:prstGeom prst="roundRect">
              <a:avLst>
                <a:gd name="adj" fmla="val 5129"/>
              </a:avLst>
            </a:prstGeom>
            <a:noFill/>
            <a:ln w="3175">
              <a:solidFill>
                <a:schemeClr val="bg2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>
                <a:latin typeface="Arial Black" panose="020B0A04020102020204" pitchFamily="34" charset="0"/>
              </a:endParaRPr>
            </a:p>
          </xdr:txBody>
        </xdr:sp>
      </xdr:grpSp>
      <xdr:sp macro="" textlink="$A$7">
        <xdr:nvSpPr>
          <xdr:cNvPr id="4" name="TextBox 3">
            <a:extLst>
              <a:ext uri="{FF2B5EF4-FFF2-40B4-BE49-F238E27FC236}">
                <a16:creationId xmlns:a16="http://schemas.microsoft.com/office/drawing/2014/main" xmlns="" id="{00000000-0008-0000-2300-000004000000}"/>
              </a:ext>
            </a:extLst>
          </xdr:cNvPr>
          <xdr:cNvSpPr txBox="1"/>
        </xdr:nvSpPr>
        <xdr:spPr>
          <a:xfrm>
            <a:off x="4037597" y="1083263"/>
            <a:ext cx="2086429" cy="317500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fld id="{16229F9E-175A-4CFA-9A5B-0C722A3C63E8}" type="TxLink">
              <a:rPr lang="ru-RU" sz="1100" b="1" i="0" u="none" strike="noStrike" cap="all" baseline="0">
                <a:solidFill>
                  <a:srgbClr val="000000"/>
                </a:solidFill>
                <a:latin typeface="Arial Black" panose="020B0A04020102020204" pitchFamily="34" charset="0"/>
                <a:cs typeface="Arial"/>
              </a:rPr>
              <a:pPr/>
              <a:t>Выполнение KPI</a:t>
            </a:fld>
            <a:endParaRPr lang="ru-RU" sz="1000" cap="all" baseline="0">
              <a:latin typeface="Arial Black" panose="020B0A04020102020204" pitchFamily="34" charset="0"/>
            </a:endParaRPr>
          </a:p>
        </xdr:txBody>
      </xdr:sp>
    </xdr:grpSp>
    <xdr:clientData/>
  </xdr:twoCellAnchor>
  <xdr:twoCellAnchor editAs="oneCell">
    <xdr:from>
      <xdr:col>3</xdr:col>
      <xdr:colOff>317766</xdr:colOff>
      <xdr:row>24</xdr:row>
      <xdr:rowOff>71359</xdr:rowOff>
    </xdr:from>
    <xdr:to>
      <xdr:col>8</xdr:col>
      <xdr:colOff>559492</xdr:colOff>
      <xdr:row>44</xdr:row>
      <xdr:rowOff>63103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xmlns="" id="{5A4DD3B9-B96D-4286-BB2B-89A5D702C4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7</xdr:col>
      <xdr:colOff>678132</xdr:colOff>
      <xdr:row>70</xdr:row>
      <xdr:rowOff>26006</xdr:rowOff>
    </xdr:from>
    <xdr:to>
      <xdr:col>10</xdr:col>
      <xdr:colOff>462979</xdr:colOff>
      <xdr:row>91</xdr:row>
      <xdr:rowOff>108785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xmlns="" id="{5C2DE7F2-4F7E-4CE0-A490-4DEE1E20C84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2</xdr:col>
      <xdr:colOff>514198</xdr:colOff>
      <xdr:row>70</xdr:row>
      <xdr:rowOff>71363</xdr:rowOff>
    </xdr:from>
    <xdr:to>
      <xdr:col>6</xdr:col>
      <xdr:colOff>199865</xdr:colOff>
      <xdr:row>92</xdr:row>
      <xdr:rowOff>27142</xdr:rowOff>
    </xdr:to>
    <xdr:graphicFrame macro="">
      <xdr:nvGraphicFramePr>
        <xdr:cNvPr id="9" name="Диаграмма 8">
          <a:extLst>
            <a:ext uri="{FF2B5EF4-FFF2-40B4-BE49-F238E27FC236}">
              <a16:creationId xmlns:a16="http://schemas.microsoft.com/office/drawing/2014/main" xmlns="" id="{177879AF-9736-44A0-99E1-694DFE73F4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2</xdr:col>
      <xdr:colOff>245365</xdr:colOff>
      <xdr:row>49</xdr:row>
      <xdr:rowOff>39311</xdr:rowOff>
    </xdr:from>
    <xdr:to>
      <xdr:col>11</xdr:col>
      <xdr:colOff>565453</xdr:colOff>
      <xdr:row>62</xdr:row>
      <xdr:rowOff>97091</xdr:rowOff>
    </xdr:to>
    <xdr:grpSp>
      <xdr:nvGrpSpPr>
        <xdr:cNvPr id="22" name="Группа 21">
          <a:extLst>
            <a:ext uri="{FF2B5EF4-FFF2-40B4-BE49-F238E27FC236}">
              <a16:creationId xmlns:a16="http://schemas.microsoft.com/office/drawing/2014/main" xmlns="" id="{6F1C9C0F-9AC9-47A5-8C06-9F0DC958ABC2}"/>
            </a:ext>
          </a:extLst>
        </xdr:cNvPr>
        <xdr:cNvGrpSpPr/>
      </xdr:nvGrpSpPr>
      <xdr:grpSpPr>
        <a:xfrm>
          <a:off x="3206053" y="8976936"/>
          <a:ext cx="7003463" cy="1970718"/>
          <a:chOff x="3516924" y="11491001"/>
          <a:chExt cx="5606364" cy="2188364"/>
        </a:xfrm>
      </xdr:grpSpPr>
      <xdr:graphicFrame macro="">
        <xdr:nvGraphicFramePr>
          <xdr:cNvPr id="10" name="Диаграмма 9">
            <a:extLst>
              <a:ext uri="{FF2B5EF4-FFF2-40B4-BE49-F238E27FC236}">
                <a16:creationId xmlns:a16="http://schemas.microsoft.com/office/drawing/2014/main" xmlns="" id="{5F440F12-0943-4F20-9838-A8A0CB7027F5}"/>
              </a:ext>
            </a:extLst>
          </xdr:cNvPr>
          <xdr:cNvGraphicFramePr/>
        </xdr:nvGraphicFramePr>
        <xdr:xfrm>
          <a:off x="3516924" y="11514546"/>
          <a:ext cx="2260833" cy="216481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17" name="Диаграмма 16">
            <a:extLst>
              <a:ext uri="{FF2B5EF4-FFF2-40B4-BE49-F238E27FC236}">
                <a16:creationId xmlns:a16="http://schemas.microsoft.com/office/drawing/2014/main" xmlns="" id="{B1DBF997-6D68-48EE-83F1-6EA820BA4446}"/>
              </a:ext>
            </a:extLst>
          </xdr:cNvPr>
          <xdr:cNvGraphicFramePr/>
        </xdr:nvGraphicFramePr>
        <xdr:xfrm>
          <a:off x="5191529" y="11491001"/>
          <a:ext cx="2269117" cy="216481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graphicFrame macro="">
        <xdr:nvGraphicFramePr>
          <xdr:cNvPr id="18" name="Диаграмма 17">
            <a:extLst>
              <a:ext uri="{FF2B5EF4-FFF2-40B4-BE49-F238E27FC236}">
                <a16:creationId xmlns:a16="http://schemas.microsoft.com/office/drawing/2014/main" xmlns="" id="{786C5799-63D9-4365-987F-1C76A6ACF38E}"/>
              </a:ext>
            </a:extLst>
          </xdr:cNvPr>
          <xdr:cNvGraphicFramePr/>
        </xdr:nvGraphicFramePr>
        <xdr:xfrm>
          <a:off x="6865960" y="11491002"/>
          <a:ext cx="2257328" cy="2164819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</xdr:grpSp>
    <xdr:clientData/>
  </xdr:twoCellAnchor>
  <xdr:twoCellAnchor editAs="oneCell">
    <xdr:from>
      <xdr:col>3</xdr:col>
      <xdr:colOff>477899</xdr:colOff>
      <xdr:row>109</xdr:row>
      <xdr:rowOff>720</xdr:rowOff>
    </xdr:from>
    <xdr:to>
      <xdr:col>8</xdr:col>
      <xdr:colOff>464785</xdr:colOff>
      <xdr:row>125</xdr:row>
      <xdr:rowOff>95770</xdr:rowOff>
    </xdr:to>
    <xdr:grpSp>
      <xdr:nvGrpSpPr>
        <xdr:cNvPr id="32" name="Группа 31">
          <a:extLst>
            <a:ext uri="{FF2B5EF4-FFF2-40B4-BE49-F238E27FC236}">
              <a16:creationId xmlns:a16="http://schemas.microsoft.com/office/drawing/2014/main" xmlns="" id="{377933E0-3705-4558-B9CD-6F8A20F19002}"/>
            </a:ext>
          </a:extLst>
        </xdr:cNvPr>
        <xdr:cNvGrpSpPr/>
      </xdr:nvGrpSpPr>
      <xdr:grpSpPr>
        <a:xfrm>
          <a:off x="4152962" y="17836283"/>
          <a:ext cx="3534948" cy="2349300"/>
          <a:chOff x="10067020" y="10763133"/>
          <a:chExt cx="3389295" cy="2583557"/>
        </a:xfrm>
      </xdr:grpSpPr>
      <xdr:sp macro="" textlink="$B$106">
        <xdr:nvSpPr>
          <xdr:cNvPr id="13" name="TextBox 12">
            <a:extLst>
              <a:ext uri="{FF2B5EF4-FFF2-40B4-BE49-F238E27FC236}">
                <a16:creationId xmlns:a16="http://schemas.microsoft.com/office/drawing/2014/main" xmlns="" id="{228AE1EB-FBA0-4970-8798-6C919DCC72D1}"/>
              </a:ext>
            </a:extLst>
          </xdr:cNvPr>
          <xdr:cNvSpPr txBox="1"/>
        </xdr:nvSpPr>
        <xdr:spPr>
          <a:xfrm>
            <a:off x="10156448" y="10763133"/>
            <a:ext cx="1642032" cy="737487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rtlCol="0" anchor="t">
            <a:noAutofit/>
          </a:bodyPr>
          <a:lstStyle/>
          <a:p>
            <a:pPr marL="0" indent="0"/>
            <a:fld id="{AF16427B-30E9-48FC-9049-274A3019B7BD}" type="TxLink">
              <a:rPr lang="en-US" sz="4400" b="1" i="0" u="none" strike="noStrike">
                <a:solidFill>
                  <a:srgbClr val="00B050"/>
                </a:solidFill>
                <a:latin typeface="Arial"/>
                <a:ea typeface="+mn-ea"/>
                <a:cs typeface="Arial"/>
              </a:rPr>
              <a:pPr marL="0" indent="0"/>
              <a:t>15%</a:t>
            </a:fld>
            <a:endParaRPr lang="ru-RU" sz="4400" b="1" i="0" u="none" strike="noStrike">
              <a:solidFill>
                <a:srgbClr val="00B050"/>
              </a:solidFill>
              <a:latin typeface="Arial"/>
              <a:ea typeface="+mn-ea"/>
              <a:cs typeface="Arial"/>
            </a:endParaRPr>
          </a:p>
        </xdr:txBody>
      </xdr:sp>
      <xdr:graphicFrame macro="">
        <xdr:nvGraphicFramePr>
          <xdr:cNvPr id="19" name="Диаграмма 18">
            <a:extLst>
              <a:ext uri="{FF2B5EF4-FFF2-40B4-BE49-F238E27FC236}">
                <a16:creationId xmlns:a16="http://schemas.microsoft.com/office/drawing/2014/main" xmlns="" id="{63E1C6D3-EF43-4DB2-8D70-60B3FDE78017}"/>
              </a:ext>
            </a:extLst>
          </xdr:cNvPr>
          <xdr:cNvGraphicFramePr/>
        </xdr:nvGraphicFramePr>
        <xdr:xfrm>
          <a:off x="10067020" y="11418852"/>
          <a:ext cx="3389295" cy="10079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8"/>
          </a:graphicData>
        </a:graphic>
      </xdr:graphicFrame>
      <xdr:sp macro="" textlink="$A$106">
        <xdr:nvSpPr>
          <xdr:cNvPr id="20" name="TextBox 19">
            <a:extLst>
              <a:ext uri="{FF2B5EF4-FFF2-40B4-BE49-F238E27FC236}">
                <a16:creationId xmlns:a16="http://schemas.microsoft.com/office/drawing/2014/main" xmlns="" id="{B6BD7D14-5DED-496F-AF14-FB9DD07A5505}"/>
              </a:ext>
            </a:extLst>
          </xdr:cNvPr>
          <xdr:cNvSpPr txBox="1"/>
        </xdr:nvSpPr>
        <xdr:spPr>
          <a:xfrm>
            <a:off x="11411125" y="10968609"/>
            <a:ext cx="1494559" cy="49186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rtlCol="0" anchor="t">
            <a:spAutoFit/>
          </a:bodyPr>
          <a:lstStyle/>
          <a:p>
            <a:pPr marL="0" indent="0"/>
            <a:fld id="{EEE3E036-60B0-42CB-877E-963E0DEF0CED}" type="TxLink">
              <a:rPr lang="ru-RU" sz="1200" b="0" i="0" u="none" strike="noStrike">
                <a:solidFill>
                  <a:srgbClr val="000000"/>
                </a:solidFill>
                <a:latin typeface="Arial"/>
                <a:ea typeface="+mn-ea"/>
                <a:cs typeface="Arial"/>
              </a:rPr>
              <a:pPr marL="0" indent="0"/>
              <a:t>Текучесть 
персонала (общая)</a:t>
            </a:fld>
            <a:endParaRPr lang="ru-RU" sz="1200" b="0" i="0" u="none" strike="noStrike">
              <a:solidFill>
                <a:srgbClr val="000000"/>
              </a:solidFill>
              <a:latin typeface="Arial"/>
              <a:ea typeface="+mn-ea"/>
              <a:cs typeface="Arial"/>
            </a:endParaRPr>
          </a:p>
        </xdr:txBody>
      </xdr:sp>
      <xdr:sp macro="" textlink="$B$112">
        <xdr:nvSpPr>
          <xdr:cNvPr id="25" name="TextBox 24">
            <a:extLst>
              <a:ext uri="{FF2B5EF4-FFF2-40B4-BE49-F238E27FC236}">
                <a16:creationId xmlns:a16="http://schemas.microsoft.com/office/drawing/2014/main" xmlns="" id="{D777DBEB-E054-458F-8E78-DDB5F925CEB3}"/>
              </a:ext>
            </a:extLst>
          </xdr:cNvPr>
          <xdr:cNvSpPr txBox="1"/>
        </xdr:nvSpPr>
        <xdr:spPr>
          <a:xfrm>
            <a:off x="10156448" y="11653756"/>
            <a:ext cx="1642032" cy="735537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rtlCol="0" anchor="t">
            <a:noAutofit/>
          </a:bodyPr>
          <a:lstStyle/>
          <a:p>
            <a:pPr marL="0" indent="0"/>
            <a:fld id="{E7339DA6-8A54-4837-B4AE-46385CFDB007}" type="TxLink">
              <a:rPr lang="en-US" sz="4400" b="1" i="0" u="none" strike="noStrike">
                <a:solidFill>
                  <a:srgbClr val="00B050"/>
                </a:solidFill>
                <a:latin typeface="Arial"/>
                <a:ea typeface="+mn-ea"/>
                <a:cs typeface="Arial"/>
              </a:rPr>
              <a:pPr marL="0" indent="0"/>
              <a:t>67%</a:t>
            </a:fld>
            <a:endParaRPr lang="ru-RU" sz="4400" b="1" i="0" u="none" strike="noStrike">
              <a:solidFill>
                <a:srgbClr val="00B050"/>
              </a:solidFill>
              <a:latin typeface="Arial"/>
              <a:ea typeface="+mn-ea"/>
              <a:cs typeface="Arial"/>
            </a:endParaRPr>
          </a:p>
        </xdr:txBody>
      </xdr:sp>
      <xdr:graphicFrame macro="">
        <xdr:nvGraphicFramePr>
          <xdr:cNvPr id="26" name="Диаграмма 25">
            <a:extLst>
              <a:ext uri="{FF2B5EF4-FFF2-40B4-BE49-F238E27FC236}">
                <a16:creationId xmlns:a16="http://schemas.microsoft.com/office/drawing/2014/main" xmlns="" id="{57E1D5F3-FA95-4137-AA50-592BF706D994}"/>
              </a:ext>
            </a:extLst>
          </xdr:cNvPr>
          <xdr:cNvGraphicFramePr/>
        </xdr:nvGraphicFramePr>
        <xdr:xfrm>
          <a:off x="10067020" y="12302655"/>
          <a:ext cx="3389295" cy="10566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9"/>
          </a:graphicData>
        </a:graphic>
      </xdr:graphicFrame>
      <xdr:sp macro="" textlink="$A$112">
        <xdr:nvSpPr>
          <xdr:cNvPr id="27" name="TextBox 26">
            <a:extLst>
              <a:ext uri="{FF2B5EF4-FFF2-40B4-BE49-F238E27FC236}">
                <a16:creationId xmlns:a16="http://schemas.microsoft.com/office/drawing/2014/main" xmlns="" id="{08266436-D800-4A02-AF2D-F0B09E785D14}"/>
              </a:ext>
            </a:extLst>
          </xdr:cNvPr>
          <xdr:cNvSpPr txBox="1"/>
        </xdr:nvSpPr>
        <xdr:spPr>
          <a:xfrm>
            <a:off x="11411125" y="11857284"/>
            <a:ext cx="1750041" cy="49186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rtlCol="0" anchor="t">
            <a:spAutoFit/>
          </a:bodyPr>
          <a:lstStyle/>
          <a:p>
            <a:pPr marL="0" indent="0"/>
            <a:fld id="{7AFE2BF1-126A-4030-9B90-770168994C9F}" type="TxLink">
              <a:rPr lang="ru-RU" sz="1200" b="0" i="0" u="none" strike="noStrike">
                <a:solidFill>
                  <a:srgbClr val="000000"/>
                </a:solidFill>
                <a:latin typeface="Arial"/>
                <a:ea typeface="+mn-ea"/>
                <a:cs typeface="Arial"/>
              </a:rPr>
              <a:pPr marL="0" indent="0"/>
              <a:t>Доля затрат 
на персонал в обороте</a:t>
            </a:fld>
            <a:endParaRPr lang="ru-RU" sz="1200" b="0" i="0" u="none" strike="noStrike">
              <a:solidFill>
                <a:srgbClr val="000000"/>
              </a:solidFill>
              <a:latin typeface="Arial"/>
              <a:ea typeface="+mn-ea"/>
              <a:cs typeface="Arial"/>
            </a:endParaRPr>
          </a:p>
        </xdr:txBody>
      </xdr:sp>
      <xdr:sp macro="" textlink="$B$118">
        <xdr:nvSpPr>
          <xdr:cNvPr id="29" name="TextBox 28">
            <a:extLst>
              <a:ext uri="{FF2B5EF4-FFF2-40B4-BE49-F238E27FC236}">
                <a16:creationId xmlns:a16="http://schemas.microsoft.com/office/drawing/2014/main" xmlns="" id="{FFB2F995-15BE-41BC-8FDF-67C8213905A2}"/>
              </a:ext>
            </a:extLst>
          </xdr:cNvPr>
          <xdr:cNvSpPr txBox="1"/>
        </xdr:nvSpPr>
        <xdr:spPr>
          <a:xfrm>
            <a:off x="10156448" y="12592127"/>
            <a:ext cx="1642032" cy="735538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rtlCol="0" anchor="t">
            <a:noAutofit/>
          </a:bodyPr>
          <a:lstStyle/>
          <a:p>
            <a:pPr marL="0" indent="0"/>
            <a:fld id="{8EE50EF2-4680-47F4-A0FE-320370ADC884}" type="TxLink">
              <a:rPr lang="en-US" sz="4400" b="1" i="0" u="none" strike="noStrike">
                <a:solidFill>
                  <a:srgbClr val="00B050"/>
                </a:solidFill>
                <a:latin typeface="Arial"/>
                <a:ea typeface="+mn-ea"/>
                <a:cs typeface="Arial"/>
              </a:rPr>
              <a:pPr marL="0" indent="0"/>
              <a:t>45%</a:t>
            </a:fld>
            <a:endParaRPr lang="ru-RU" sz="4400" b="1" i="0" u="none" strike="noStrike">
              <a:solidFill>
                <a:srgbClr val="00B050"/>
              </a:solidFill>
              <a:latin typeface="Arial"/>
              <a:ea typeface="+mn-ea"/>
              <a:cs typeface="Arial"/>
            </a:endParaRPr>
          </a:p>
        </xdr:txBody>
      </xdr:sp>
      <xdr:graphicFrame macro="">
        <xdr:nvGraphicFramePr>
          <xdr:cNvPr id="30" name="Диаграмма 29">
            <a:extLst>
              <a:ext uri="{FF2B5EF4-FFF2-40B4-BE49-F238E27FC236}">
                <a16:creationId xmlns:a16="http://schemas.microsoft.com/office/drawing/2014/main" xmlns="" id="{4C78673E-7D37-4029-A6EA-0D08AF728423}"/>
              </a:ext>
            </a:extLst>
          </xdr:cNvPr>
          <xdr:cNvGraphicFramePr/>
        </xdr:nvGraphicFramePr>
        <xdr:xfrm>
          <a:off x="10067020" y="13241025"/>
          <a:ext cx="3389295" cy="10566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0"/>
          </a:graphicData>
        </a:graphic>
      </xdr:graphicFrame>
      <xdr:sp macro="" textlink="$A$118">
        <xdr:nvSpPr>
          <xdr:cNvPr id="31" name="TextBox 30">
            <a:extLst>
              <a:ext uri="{FF2B5EF4-FFF2-40B4-BE49-F238E27FC236}">
                <a16:creationId xmlns:a16="http://schemas.microsoft.com/office/drawing/2014/main" xmlns="" id="{47424B83-ADB4-4671-B9DA-986312BB4A19}"/>
              </a:ext>
            </a:extLst>
          </xdr:cNvPr>
          <xdr:cNvSpPr txBox="1"/>
        </xdr:nvSpPr>
        <xdr:spPr>
          <a:xfrm>
            <a:off x="11411125" y="12795655"/>
            <a:ext cx="1743907" cy="49186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rtlCol="0" anchor="t">
            <a:spAutoFit/>
          </a:bodyPr>
          <a:lstStyle/>
          <a:p>
            <a:pPr marL="0" indent="0"/>
            <a:fld id="{2837359E-7FE1-4437-9B6B-3284C0F90C33}" type="TxLink">
              <a:rPr lang="ru-RU" sz="1200" b="0" i="0" u="none" strike="noStrike">
                <a:solidFill>
                  <a:srgbClr val="000000"/>
                </a:solidFill>
                <a:latin typeface="Arial"/>
                <a:ea typeface="+mn-ea"/>
                <a:cs typeface="Arial"/>
              </a:rPr>
              <a:pPr marL="0" indent="0"/>
              <a:t>Доля оплаты 
труда (ФОТ) в обороте</a:t>
            </a:fld>
            <a:endParaRPr lang="ru-RU" sz="1200" b="0" i="0" u="none" strike="noStrike">
              <a:solidFill>
                <a:srgbClr val="000000"/>
              </a:solidFill>
              <a:latin typeface="Arial"/>
              <a:ea typeface="+mn-ea"/>
              <a:cs typeface="Arial"/>
            </a:endParaRPr>
          </a:p>
        </xdr:txBody>
      </xdr:sp>
    </xdr:grpSp>
    <xdr:clientData/>
  </xdr:twoCellAnchor>
  <xdr:twoCellAnchor editAs="oneCell">
    <xdr:from>
      <xdr:col>0</xdr:col>
      <xdr:colOff>0</xdr:colOff>
      <xdr:row>123</xdr:row>
      <xdr:rowOff>136072</xdr:rowOff>
    </xdr:from>
    <xdr:to>
      <xdr:col>11</xdr:col>
      <xdr:colOff>508000</xdr:colOff>
      <xdr:row>133</xdr:row>
      <xdr:rowOff>48079</xdr:rowOff>
    </xdr:to>
    <xdr:sp macro="" textlink="">
      <xdr:nvSpPr>
        <xdr:cNvPr id="38" name="Прямоугольник: скругленные углы 37">
          <a:extLst>
            <a:ext uri="{FF2B5EF4-FFF2-40B4-BE49-F238E27FC236}">
              <a16:creationId xmlns:a16="http://schemas.microsoft.com/office/drawing/2014/main" xmlns="" id="{A940210C-6A43-4303-A256-C9ADAA606290}"/>
            </a:ext>
          </a:extLst>
        </xdr:cNvPr>
        <xdr:cNvSpPr/>
      </xdr:nvSpPr>
      <xdr:spPr>
        <a:xfrm>
          <a:off x="99786" y="23386143"/>
          <a:ext cx="10160000" cy="1188357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marR="0" lvl="0" indent="-171450" algn="l" defTabSz="914400" eaLnBrk="1" fontAlgn="auto" latinLnBrk="0" hangingPunct="1">
            <a:lnSpc>
              <a:spcPct val="100000"/>
            </a:lnSpc>
            <a:spcBef>
              <a:spcPts val="600"/>
            </a:spcBef>
            <a:spcAft>
              <a:spcPts val="0"/>
            </a:spcAft>
            <a:buClr>
              <a:srgbClr val="00B050"/>
            </a:buClr>
            <a:buSzPct val="150000"/>
            <a:buFont typeface="Wingdings" panose="05000000000000000000" pitchFamily="2" charset="2"/>
            <a:buChar char="ü"/>
            <a:tabLst/>
            <a:defRPr/>
          </a:pPr>
          <a:r>
            <a:rPr lang="ru-RU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Это нетривиальные диаграммы, построенные с использованием нестандартных техник. Если они подходят вам, то используйте их в том, виде, в котором они предложены в шаблонах (просто подставьте свои значения без изменения структуры таблиц). Конечно же, можно их видоизменять под свои случаи, однако хотим предупредить, что диаграммы могут «сломаться», и настройка до нужного вида потребует определенной сноровки и знаний </a:t>
          </a:r>
          <a:r>
            <a:rPr lang="en-US" sz="11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Excel</a:t>
          </a:r>
          <a:endParaRPr lang="ru-RU" sz="1100">
            <a:effectLst/>
          </a:endParaRPr>
        </a:p>
      </xdr:txBody>
    </xdr:sp>
    <xdr:clientData/>
  </xdr:twoCellAnchor>
  <xdr:twoCellAnchor editAs="oneCell">
    <xdr:from>
      <xdr:col>2</xdr:col>
      <xdr:colOff>555943</xdr:colOff>
      <xdr:row>94</xdr:row>
      <xdr:rowOff>153937</xdr:rowOff>
    </xdr:from>
    <xdr:to>
      <xdr:col>8</xdr:col>
      <xdr:colOff>578827</xdr:colOff>
      <xdr:row>99</xdr:row>
      <xdr:rowOff>36286</xdr:rowOff>
    </xdr:to>
    <xdr:graphicFrame macro="">
      <xdr:nvGraphicFramePr>
        <xdr:cNvPr id="28" name="Диаграмма 27">
          <a:extLst>
            <a:ext uri="{FF2B5EF4-FFF2-40B4-BE49-F238E27FC236}">
              <a16:creationId xmlns:a16="http://schemas.microsoft.com/office/drawing/2014/main" xmlns="" id="{9B4192D0-EBA5-B59F-96AD-659AC0C5300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</xdr:wsDr>
</file>

<file path=xl/drawings/drawing141.xml><?xml version="1.0" encoding="utf-8"?>
<c:userShapes xmlns:c="http://schemas.openxmlformats.org/drawingml/2006/chart">
  <cdr:relSizeAnchor xmlns:cdr="http://schemas.openxmlformats.org/drawingml/2006/chartDrawing">
    <cdr:from>
      <cdr:x>0.4277</cdr:x>
      <cdr:y>0.47553</cdr:y>
    </cdr:from>
    <cdr:to>
      <cdr:x>0.63855</cdr:x>
      <cdr:y>0.61251</cdr:y>
    </cdr:to>
    <cdr:sp macro="" textlink="'Б7 KPI'!$B$24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3ECF56B4-612D-464E-AB8A-93DF03704364}"/>
            </a:ext>
          </a:extLst>
        </cdr:cNvPr>
        <cdr:cNvSpPr txBox="1"/>
      </cdr:nvSpPr>
      <cdr:spPr>
        <a:xfrm xmlns:a="http://schemas.openxmlformats.org/drawingml/2006/main">
          <a:off x="1624287" y="1549017"/>
          <a:ext cx="800732" cy="44621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rtlCol="0" anchor="ctr">
          <a:spAutoFit/>
        </a:bodyPr>
        <a:lstStyle xmlns:a="http://schemas.openxmlformats.org/drawingml/2006/main"/>
        <a:p xmlns:a="http://schemas.openxmlformats.org/drawingml/2006/main">
          <a:fld id="{E9D06169-3362-4047-BC52-4DE7A846D6F7}" type="TxLink">
            <a:rPr lang="en-US" sz="2400" b="1" i="0" u="none" strike="noStrike">
              <a:solidFill>
                <a:srgbClr val="000000"/>
              </a:solidFill>
              <a:latin typeface="Arial"/>
              <a:cs typeface="Arial"/>
            </a:rPr>
            <a:pPr/>
            <a:t>89%</a:t>
          </a:fld>
          <a:endParaRPr lang="ru-RU" sz="6600" b="1"/>
        </a:p>
      </cdr:txBody>
    </cdr:sp>
  </cdr:relSizeAnchor>
</c:userShapes>
</file>

<file path=xl/drawings/drawing142.xml><?xml version="1.0" encoding="utf-8"?>
<c:userShapes xmlns:c="http://schemas.openxmlformats.org/drawingml/2006/chart">
  <cdr:relSizeAnchor xmlns:cdr="http://schemas.openxmlformats.org/drawingml/2006/chartDrawing">
    <cdr:from>
      <cdr:x>0.41073</cdr:x>
      <cdr:y>0.53598</cdr:y>
    </cdr:from>
    <cdr:to>
      <cdr:x>0.66111</cdr:x>
      <cdr:y>0.67713</cdr:y>
    </cdr:to>
    <cdr:sp macro="" textlink="'Б7 KPI'!$B$50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4552F715-D730-4014-9B51-DD6A216EF802}"/>
            </a:ext>
          </a:extLst>
        </cdr:cNvPr>
        <cdr:cNvSpPr txBox="1"/>
      </cdr:nvSpPr>
      <cdr:spPr>
        <a:xfrm xmlns:a="http://schemas.openxmlformats.org/drawingml/2006/main">
          <a:off x="1161867" y="1043098"/>
          <a:ext cx="708276" cy="27469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fld id="{67AC0286-528E-4D10-9021-A701A140C5D2}" type="TxLink">
            <a:rPr lang="en-US" sz="1200" b="0" i="0" u="none" strike="noStrike">
              <a:solidFill>
                <a:srgbClr val="000000"/>
              </a:solidFill>
              <a:latin typeface="Arial Black" panose="020B0A04020102020204" pitchFamily="34" charset="0"/>
              <a:cs typeface="Arial"/>
            </a:rPr>
            <a:pPr/>
            <a:t>15%</a:t>
          </a:fld>
          <a:endParaRPr lang="ru-RU" sz="3200">
            <a:latin typeface="Arial Black" panose="020B0A04020102020204" pitchFamily="34" charset="0"/>
          </a:endParaRPr>
        </a:p>
      </cdr:txBody>
    </cdr:sp>
  </cdr:relSizeAnchor>
</c:userShapes>
</file>

<file path=xl/drawings/drawing143.xml><?xml version="1.0" encoding="utf-8"?>
<c:userShapes xmlns:c="http://schemas.openxmlformats.org/drawingml/2006/chart">
  <cdr:relSizeAnchor xmlns:cdr="http://schemas.openxmlformats.org/drawingml/2006/chartDrawing">
    <cdr:from>
      <cdr:x>0.42183</cdr:x>
      <cdr:y>0.53598</cdr:y>
    </cdr:from>
    <cdr:to>
      <cdr:x>0.67221</cdr:x>
      <cdr:y>0.67713</cdr:y>
    </cdr:to>
    <cdr:sp macro="" textlink="'Б7 KPI'!$B$56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4552F715-D730-4014-9B51-DD6A216EF802}"/>
            </a:ext>
          </a:extLst>
        </cdr:cNvPr>
        <cdr:cNvSpPr txBox="1"/>
      </cdr:nvSpPr>
      <cdr:spPr>
        <a:xfrm xmlns:a="http://schemas.openxmlformats.org/drawingml/2006/main">
          <a:off x="1197642" y="1043098"/>
          <a:ext cx="710871" cy="27469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fld id="{FB64B3C4-3BAA-4D68-BF6C-2AA17B04D09C}" type="TxLink">
            <a:rPr lang="en-US" sz="1200" b="0" i="0" u="none" strike="noStrike">
              <a:solidFill>
                <a:srgbClr val="000000"/>
              </a:solidFill>
              <a:latin typeface="Arial Black" panose="020B0A04020102020204" pitchFamily="34" charset="0"/>
              <a:cs typeface="Arial"/>
            </a:rPr>
            <a:pPr/>
            <a:t>67%</a:t>
          </a:fld>
          <a:endParaRPr lang="ru-RU" sz="8000">
            <a:latin typeface="Arial Black" panose="020B0A04020102020204" pitchFamily="34" charset="0"/>
          </a:endParaRPr>
        </a:p>
      </cdr:txBody>
    </cdr:sp>
  </cdr:relSizeAnchor>
</c:userShapes>
</file>

<file path=xl/drawings/drawing144.xml><?xml version="1.0" encoding="utf-8"?>
<c:userShapes xmlns:c="http://schemas.openxmlformats.org/drawingml/2006/chart">
  <cdr:relSizeAnchor xmlns:cdr="http://schemas.openxmlformats.org/drawingml/2006/chartDrawing">
    <cdr:from>
      <cdr:x>0.42533</cdr:x>
      <cdr:y>0.5251</cdr:y>
    </cdr:from>
    <cdr:to>
      <cdr:x>0.67571</cdr:x>
      <cdr:y>0.66625</cdr:y>
    </cdr:to>
    <cdr:sp macro="" textlink="'Б7 KPI'!$B$62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4552F715-D730-4014-9B51-DD6A216EF802}"/>
            </a:ext>
          </a:extLst>
        </cdr:cNvPr>
        <cdr:cNvSpPr txBox="1"/>
      </cdr:nvSpPr>
      <cdr:spPr>
        <a:xfrm xmlns:a="http://schemas.openxmlformats.org/drawingml/2006/main">
          <a:off x="1201297" y="1021931"/>
          <a:ext cx="707177" cy="27469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fld id="{C6E5F784-7AFD-4DBE-A9F5-696DCB1F3A70}" type="TxLink">
            <a:rPr lang="en-US" sz="1200" b="0" i="0" u="none" strike="noStrike">
              <a:solidFill>
                <a:srgbClr val="000000"/>
              </a:solidFill>
              <a:latin typeface="Arial Black" panose="020B0A04020102020204" pitchFamily="34" charset="0"/>
              <a:cs typeface="Arial"/>
            </a:rPr>
            <a:pPr/>
            <a:t>45%</a:t>
          </a:fld>
          <a:endParaRPr lang="ru-RU" sz="4800">
            <a:latin typeface="Arial Black" panose="020B0A04020102020204" pitchFamily="34" charset="0"/>
          </a:endParaRPr>
        </a:p>
      </cdr:txBody>
    </cdr:sp>
  </cdr:relSizeAnchor>
</c:userShapes>
</file>

<file path=xl/drawings/drawing1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301272</xdr:colOff>
      <xdr:row>0</xdr:row>
      <xdr:rowOff>339532</xdr:rowOff>
    </xdr:to>
    <xdr:pic>
      <xdr:nvPicPr>
        <xdr:cNvPr id="4" name="Рисунок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xmlns="" id="{00000000-0008-0000-2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08050" cy="33953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72571</xdr:colOff>
      <xdr:row>19</xdr:row>
      <xdr:rowOff>117202</xdr:rowOff>
    </xdr:from>
    <xdr:to>
      <xdr:col>9</xdr:col>
      <xdr:colOff>266071</xdr:colOff>
      <xdr:row>37</xdr:row>
      <xdr:rowOff>94345</xdr:rowOff>
    </xdr:to>
    <xdr:grpSp>
      <xdr:nvGrpSpPr>
        <xdr:cNvPr id="3" name="Группа 2">
          <a:extLst>
            <a:ext uri="{FF2B5EF4-FFF2-40B4-BE49-F238E27FC236}">
              <a16:creationId xmlns:a16="http://schemas.microsoft.com/office/drawing/2014/main" xmlns="" id="{00000000-0008-0000-0D00-000003000000}"/>
            </a:ext>
          </a:extLst>
        </xdr:cNvPr>
        <xdr:cNvGrpSpPr/>
      </xdr:nvGrpSpPr>
      <xdr:grpSpPr>
        <a:xfrm>
          <a:off x="72571" y="3836488"/>
          <a:ext cx="6752143" cy="3242857"/>
          <a:chOff x="163830" y="1144814"/>
          <a:chExt cx="5665470" cy="4587422"/>
        </a:xfrm>
      </xdr:grpSpPr>
      <xdr:graphicFrame macro="">
        <xdr:nvGraphicFramePr>
          <xdr:cNvPr id="2" name="Диаграмма 1">
            <a:extLst>
              <a:ext uri="{FF2B5EF4-FFF2-40B4-BE49-F238E27FC236}">
                <a16:creationId xmlns:a16="http://schemas.microsoft.com/office/drawing/2014/main" xmlns="" id="{00000000-0008-0000-0D00-000002000000}"/>
              </a:ext>
            </a:extLst>
          </xdr:cNvPr>
          <xdr:cNvGraphicFramePr>
            <a:graphicFrameLocks/>
          </xdr:cNvGraphicFramePr>
        </xdr:nvGraphicFramePr>
        <xdr:xfrm>
          <a:off x="163830" y="1144814"/>
          <a:ext cx="5661660" cy="253091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4" name="Диаграмма 3">
            <a:extLst>
              <a:ext uri="{FF2B5EF4-FFF2-40B4-BE49-F238E27FC236}">
                <a16:creationId xmlns:a16="http://schemas.microsoft.com/office/drawing/2014/main" xmlns="" id="{00000000-0008-0000-0D00-000004000000}"/>
              </a:ext>
            </a:extLst>
          </xdr:cNvPr>
          <xdr:cNvGraphicFramePr>
            <a:graphicFrameLocks/>
          </xdr:cNvGraphicFramePr>
        </xdr:nvGraphicFramePr>
        <xdr:xfrm>
          <a:off x="171450" y="3747935"/>
          <a:ext cx="5657850" cy="198430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 editAs="oneCell">
    <xdr:from>
      <xdr:col>10</xdr:col>
      <xdr:colOff>36284</xdr:colOff>
      <xdr:row>19</xdr:row>
      <xdr:rowOff>108130</xdr:rowOff>
    </xdr:from>
    <xdr:to>
      <xdr:col>21</xdr:col>
      <xdr:colOff>10884</xdr:colOff>
      <xdr:row>37</xdr:row>
      <xdr:rowOff>87085</xdr:rowOff>
    </xdr:to>
    <xdr:grpSp>
      <xdr:nvGrpSpPr>
        <xdr:cNvPr id="5" name="Группа 4">
          <a:extLst>
            <a:ext uri="{FF2B5EF4-FFF2-40B4-BE49-F238E27FC236}">
              <a16:creationId xmlns:a16="http://schemas.microsoft.com/office/drawing/2014/main" xmlns="" id="{00000000-0008-0000-0D00-000005000000}"/>
            </a:ext>
          </a:extLst>
        </xdr:cNvPr>
        <xdr:cNvGrpSpPr/>
      </xdr:nvGrpSpPr>
      <xdr:grpSpPr>
        <a:xfrm>
          <a:off x="7211784" y="3827416"/>
          <a:ext cx="6787243" cy="3244669"/>
          <a:chOff x="156210" y="6639560"/>
          <a:chExt cx="5680710" cy="4092847"/>
        </a:xfrm>
      </xdr:grpSpPr>
      <xdr:graphicFrame macro="">
        <xdr:nvGraphicFramePr>
          <xdr:cNvPr id="9" name="Диаграмма 8">
            <a:extLst>
              <a:ext uri="{FF2B5EF4-FFF2-40B4-BE49-F238E27FC236}">
                <a16:creationId xmlns:a16="http://schemas.microsoft.com/office/drawing/2014/main" xmlns="" id="{00000000-0008-0000-0D00-000009000000}"/>
              </a:ext>
            </a:extLst>
          </xdr:cNvPr>
          <xdr:cNvGraphicFramePr>
            <a:graphicFrameLocks/>
          </xdr:cNvGraphicFramePr>
        </xdr:nvGraphicFramePr>
        <xdr:xfrm>
          <a:off x="179070" y="7068016"/>
          <a:ext cx="5657850" cy="3371091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graphicFrame macro="">
        <xdr:nvGraphicFramePr>
          <xdr:cNvPr id="11" name="Диаграмма 10">
            <a:extLst>
              <a:ext uri="{FF2B5EF4-FFF2-40B4-BE49-F238E27FC236}">
                <a16:creationId xmlns:a16="http://schemas.microsoft.com/office/drawing/2014/main" xmlns="" id="{00000000-0008-0000-0D00-00000B000000}"/>
              </a:ext>
            </a:extLst>
          </xdr:cNvPr>
          <xdr:cNvGraphicFramePr>
            <a:graphicFrameLocks/>
          </xdr:cNvGraphicFramePr>
        </xdr:nvGraphicFramePr>
        <xdr:xfrm>
          <a:off x="156210" y="6639560"/>
          <a:ext cx="5661660" cy="409284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</xdr:grpSp>
    <xdr:clientData/>
  </xdr:twoCellAnchor>
  <xdr:twoCellAnchor>
    <xdr:from>
      <xdr:col>0</xdr:col>
      <xdr:colOff>72571</xdr:colOff>
      <xdr:row>40</xdr:row>
      <xdr:rowOff>99787</xdr:rowOff>
    </xdr:from>
    <xdr:to>
      <xdr:col>9</xdr:col>
      <xdr:colOff>266071</xdr:colOff>
      <xdr:row>56</xdr:row>
      <xdr:rowOff>76930</xdr:rowOff>
    </xdr:to>
    <xdr:grpSp>
      <xdr:nvGrpSpPr>
        <xdr:cNvPr id="13" name="Группа 12">
          <a:extLst>
            <a:ext uri="{FF2B5EF4-FFF2-40B4-BE49-F238E27FC236}">
              <a16:creationId xmlns:a16="http://schemas.microsoft.com/office/drawing/2014/main" xmlns="" id="{00000000-0008-0000-0D00-00000D000000}"/>
            </a:ext>
          </a:extLst>
        </xdr:cNvPr>
        <xdr:cNvGrpSpPr/>
      </xdr:nvGrpSpPr>
      <xdr:grpSpPr>
        <a:xfrm>
          <a:off x="72571" y="7701644"/>
          <a:ext cx="6752143" cy="2880000"/>
          <a:chOff x="156210" y="6639560"/>
          <a:chExt cx="5680710" cy="4092847"/>
        </a:xfrm>
      </xdr:grpSpPr>
      <xdr:graphicFrame macro="">
        <xdr:nvGraphicFramePr>
          <xdr:cNvPr id="14" name="Диаграмма 13">
            <a:extLst>
              <a:ext uri="{FF2B5EF4-FFF2-40B4-BE49-F238E27FC236}">
                <a16:creationId xmlns:a16="http://schemas.microsoft.com/office/drawing/2014/main" xmlns="" id="{00000000-0008-0000-0D00-00000E000000}"/>
              </a:ext>
            </a:extLst>
          </xdr:cNvPr>
          <xdr:cNvGraphicFramePr>
            <a:graphicFrameLocks/>
          </xdr:cNvGraphicFramePr>
        </xdr:nvGraphicFramePr>
        <xdr:xfrm>
          <a:off x="156210" y="6639560"/>
          <a:ext cx="5661660" cy="409284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15" name="Диаграмма 14">
            <a:extLst>
              <a:ext uri="{FF2B5EF4-FFF2-40B4-BE49-F238E27FC236}">
                <a16:creationId xmlns:a16="http://schemas.microsoft.com/office/drawing/2014/main" xmlns="" id="{00000000-0008-0000-0D00-00000F000000}"/>
              </a:ext>
            </a:extLst>
          </xdr:cNvPr>
          <xdr:cNvGraphicFramePr>
            <a:graphicFrameLocks/>
          </xdr:cNvGraphicFramePr>
        </xdr:nvGraphicFramePr>
        <xdr:xfrm>
          <a:off x="179070" y="7233376"/>
          <a:ext cx="5657850" cy="345095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 editAs="oneCell">
    <xdr:from>
      <xdr:col>10</xdr:col>
      <xdr:colOff>27213</xdr:colOff>
      <xdr:row>40</xdr:row>
      <xdr:rowOff>99787</xdr:rowOff>
    </xdr:from>
    <xdr:to>
      <xdr:col>21</xdr:col>
      <xdr:colOff>27213</xdr:colOff>
      <xdr:row>56</xdr:row>
      <xdr:rowOff>76929</xdr:rowOff>
    </xdr:to>
    <xdr:grpSp>
      <xdr:nvGrpSpPr>
        <xdr:cNvPr id="12" name="Группа 11">
          <a:extLst>
            <a:ext uri="{FF2B5EF4-FFF2-40B4-BE49-F238E27FC236}">
              <a16:creationId xmlns:a16="http://schemas.microsoft.com/office/drawing/2014/main" xmlns="" id="{00000000-0008-0000-0D00-00000C000000}"/>
            </a:ext>
          </a:extLst>
        </xdr:cNvPr>
        <xdr:cNvGrpSpPr/>
      </xdr:nvGrpSpPr>
      <xdr:grpSpPr>
        <a:xfrm>
          <a:off x="7202713" y="7701644"/>
          <a:ext cx="6812643" cy="2879999"/>
          <a:chOff x="105726" y="1747837"/>
          <a:chExt cx="6519864" cy="2744153"/>
        </a:xfrm>
      </xdr:grpSpPr>
      <xdr:graphicFrame macro="">
        <xdr:nvGraphicFramePr>
          <xdr:cNvPr id="16" name="Диаграмма 15">
            <a:extLst>
              <a:ext uri="{FF2B5EF4-FFF2-40B4-BE49-F238E27FC236}">
                <a16:creationId xmlns:a16="http://schemas.microsoft.com/office/drawing/2014/main" xmlns="" id="{00000000-0008-0000-0D00-000010000000}"/>
              </a:ext>
            </a:extLst>
          </xdr:cNvPr>
          <xdr:cNvGraphicFramePr>
            <a:graphicFrameLocks/>
          </xdr:cNvGraphicFramePr>
        </xdr:nvGraphicFramePr>
        <xdr:xfrm>
          <a:off x="105726" y="1747837"/>
          <a:ext cx="6519864" cy="274415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  <xdr:graphicFrame macro="">
        <xdr:nvGraphicFramePr>
          <xdr:cNvPr id="17" name="Диаграмма 16">
            <a:extLst>
              <a:ext uri="{FF2B5EF4-FFF2-40B4-BE49-F238E27FC236}">
                <a16:creationId xmlns:a16="http://schemas.microsoft.com/office/drawing/2014/main" xmlns="" id="{00000000-0008-0000-0D00-000011000000}"/>
              </a:ext>
            </a:extLst>
          </xdr:cNvPr>
          <xdr:cNvGraphicFramePr/>
        </xdr:nvGraphicFramePr>
        <xdr:xfrm>
          <a:off x="4732020" y="1824990"/>
          <a:ext cx="1794510" cy="264413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8"/>
          </a:graphicData>
        </a:graphic>
      </xdr:graphicFrame>
    </xdr:grpSp>
    <xdr:clientData/>
  </xdr:twoCellAnchor>
  <xdr:twoCellAnchor editAs="oneCell">
    <xdr:from>
      <xdr:col>0</xdr:col>
      <xdr:colOff>78014</xdr:colOff>
      <xdr:row>57</xdr:row>
      <xdr:rowOff>36285</xdr:rowOff>
    </xdr:from>
    <xdr:to>
      <xdr:col>21</xdr:col>
      <xdr:colOff>81643</xdr:colOff>
      <xdr:row>65</xdr:row>
      <xdr:rowOff>95250</xdr:rowOff>
    </xdr:to>
    <xdr:sp macro="" textlink="">
      <xdr:nvSpPr>
        <xdr:cNvPr id="19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0D00-000013000000}"/>
            </a:ext>
          </a:extLst>
        </xdr:cNvPr>
        <xdr:cNvSpPr/>
      </xdr:nvSpPr>
      <xdr:spPr>
        <a:xfrm>
          <a:off x="78014" y="10622642"/>
          <a:ext cx="13297808" cy="1474108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5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5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Прошлый год советуем делать пунктиром или более светлым тоном, а текущий год надо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делать</a:t>
          </a: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более ярким. Чем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дальше в прошлое, тем цвет должен быть бледнее. Так интуитивно понятно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Диаграммы № 1, 2 и 3 так же прекрасно подойдут для сравнения План</a:t>
          </a:r>
          <a:r>
            <a:rPr lang="en-US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/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Факт. Логика такая: факт делаем более ярким, а план - более бледным или пунктиром</a:t>
          </a:r>
          <a:endParaRPr lang="ru-RU" sz="105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Годовой рост по традиции окрашен в зеленый, падение - в красный цвет (диаграммы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№</a:t>
          </a: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 и 2). Если рост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показателя - плохо (например, динамика затрат)</a:t>
          </a: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, то выбирайте вариант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диаграммы №3</a:t>
          </a:r>
          <a:endParaRPr lang="ru-RU" sz="105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На одном графике (№4)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можно сравнить показатели текущего года с планом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и с прошлым годом.</a:t>
          </a: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Плюс посмотреть нарастающий итог за несколько месяцев. Для этого необходимо в таблице, ячейка О6, выбрать период нарастающего итога.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В</a:t>
          </a: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се значения отразятся на диаграмме автоматически</a:t>
          </a:r>
        </a:p>
      </xdr:txBody>
    </xdr:sp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0.20343</cdr:x>
      <cdr:y>0.84467</cdr:y>
    </cdr:from>
    <cdr:to>
      <cdr:x>0.96723</cdr:x>
      <cdr:y>0.98321</cdr:y>
    </cdr:to>
    <cdr:sp macro="" textlink="Ш3!$A$12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400327" y="1450341"/>
          <a:ext cx="5257680" cy="237871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0.20601</cdr:x>
      <cdr:y>0.90921</cdr:y>
    </cdr:from>
    <cdr:to>
      <cdr:x>0.96981</cdr:x>
      <cdr:y>0.96573</cdr:y>
    </cdr:to>
    <cdr:sp macro="" textlink="Ш3!$A$12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304385" y="2831323"/>
          <a:ext cx="4836149" cy="176005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0.20343</cdr:x>
      <cdr:y>0.92669</cdr:y>
    </cdr:from>
    <cdr:to>
      <cdr:x>0.96723</cdr:x>
      <cdr:y>0.98321</cdr:y>
    </cdr:to>
    <cdr:sp macro="" textlink="Ш3!$A$12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151751" y="4286249"/>
          <a:ext cx="4324376" cy="261431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0.27655</cdr:x>
      <cdr:y>0.14921</cdr:y>
    </cdr:from>
    <cdr:to>
      <cdr:x>0.4168</cdr:x>
      <cdr:y>0.23529</cdr:y>
    </cdr:to>
    <cdr:sp macro="" textlink="Ш3!$A$6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2DD2237B-3437-4C79-BFAD-6202DDF041EC}"/>
            </a:ext>
          </a:extLst>
        </cdr:cNvPr>
        <cdr:cNvSpPr txBox="1"/>
      </cdr:nvSpPr>
      <cdr:spPr>
        <a:xfrm xmlns:a="http://schemas.openxmlformats.org/drawingml/2006/main">
          <a:off x="1803068" y="520792"/>
          <a:ext cx="914411" cy="30044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0AE0488B-DE3F-4BAB-9CE6-72489BE983D9}" type="TxLink">
            <a:rPr lang="en-US" sz="1100" b="0" i="0" u="sng" strike="noStrike" cap="small">
              <a:solidFill>
                <a:srgbClr val="000000"/>
              </a:solidFill>
              <a:latin typeface="Arial"/>
              <a:cs typeface="Arial"/>
            </a:rPr>
            <a:pPr/>
            <a:t>По месяцам</a:t>
          </a:fld>
          <a:endParaRPr lang="ru-RU" sz="1400" b="0" u="sng" cap="small">
            <a:latin typeface="+mn-lt"/>
          </a:endParaRPr>
        </a:p>
      </cdr:txBody>
    </cdr:sp>
  </cdr:relSizeAnchor>
  <cdr:relSizeAnchor xmlns:cdr="http://schemas.openxmlformats.org/drawingml/2006/chartDrawing">
    <cdr:from>
      <cdr:x>0.42209</cdr:x>
      <cdr:y>0.92606</cdr:y>
    </cdr:from>
    <cdr:to>
      <cdr:x>1</cdr:x>
      <cdr:y>0.99038</cdr:y>
    </cdr:to>
    <cdr:sp macro="" textlink="Ш3!$A$12">
      <cdr:nvSpPr>
        <cdr:cNvPr id="3" name="TextBox 2"/>
        <cdr:cNvSpPr txBox="1"/>
      </cdr:nvSpPr>
      <cdr:spPr>
        <a:xfrm xmlns:a="http://schemas.openxmlformats.org/drawingml/2006/main">
          <a:off x="2784929" y="3492499"/>
          <a:ext cx="3812949" cy="2425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fld id="{F0314052-385D-4BD1-B53A-068C82A7D6A0}" type="TxLink">
            <a:rPr lang="ru-RU" sz="900" b="0" i="1" u="none" strike="noStrike">
              <a:solidFill>
                <a:srgbClr val="BFBFBF"/>
              </a:solidFill>
              <a:latin typeface="Arial"/>
              <a:cs typeface="Arial"/>
            </a:rPr>
            <a:pPr/>
            <a:t>ИСТОЧНИК: название источника и ссылка на источник</a:t>
          </a:fld>
          <a:endParaRPr lang="ru-RU" sz="1050"/>
        </a:p>
      </cdr:txBody>
    </cdr: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25928</xdr:colOff>
      <xdr:row>88</xdr:row>
      <xdr:rowOff>62536</xdr:rowOff>
    </xdr:from>
    <xdr:to>
      <xdr:col>2</xdr:col>
      <xdr:colOff>4705928</xdr:colOff>
      <xdr:row>101</xdr:row>
      <xdr:rowOff>53447</xdr:rowOff>
    </xdr:to>
    <xdr:grpSp>
      <xdr:nvGrpSpPr>
        <xdr:cNvPr id="5" name="Группа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GrpSpPr/>
      </xdr:nvGrpSpPr>
      <xdr:grpSpPr>
        <a:xfrm>
          <a:off x="540278" y="15219986"/>
          <a:ext cx="4680000" cy="2054661"/>
          <a:chOff x="6718300" y="1630813"/>
          <a:chExt cx="4187825" cy="1562110"/>
        </a:xfrm>
      </xdr:grpSpPr>
      <xdr:pic>
        <xdr:nvPicPr>
          <xdr:cNvPr id="41" name="Рисунок 40">
            <a:extLst>
              <a:ext uri="{FF2B5EF4-FFF2-40B4-BE49-F238E27FC236}">
                <a16:creationId xmlns:a16="http://schemas.microsoft.com/office/drawing/2014/main" xmlns="" id="{00000000-0008-0000-01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6718300" y="1630813"/>
            <a:ext cx="4187825" cy="1562110"/>
          </a:xfrm>
          <a:prstGeom prst="rect">
            <a:avLst/>
          </a:prstGeom>
          <a:ln w="28575">
            <a:solidFill>
              <a:schemeClr val="bg1">
                <a:lumMod val="85000"/>
              </a:schemeClr>
            </a:solidFill>
          </a:ln>
        </xdr:spPr>
      </xdr:pic>
      <xdr:sp macro="" textlink="">
        <xdr:nvSpPr>
          <xdr:cNvPr id="42" name="Овал 41">
            <a:extLst>
              <a:ext uri="{FF2B5EF4-FFF2-40B4-BE49-F238E27FC236}">
                <a16:creationId xmlns:a16="http://schemas.microsoft.com/office/drawing/2014/main" xmlns="" id="{00000000-0008-0000-0100-00002A000000}"/>
              </a:ext>
            </a:extLst>
          </xdr:cNvPr>
          <xdr:cNvSpPr/>
        </xdr:nvSpPr>
        <xdr:spPr>
          <a:xfrm>
            <a:off x="8950325" y="2882900"/>
            <a:ext cx="1377950" cy="187325"/>
          </a:xfrm>
          <a:prstGeom prst="ellipse">
            <a:avLst/>
          </a:prstGeom>
          <a:noFill/>
          <a:ln w="190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>
    <xdr:from>
      <xdr:col>2</xdr:col>
      <xdr:colOff>72463</xdr:colOff>
      <xdr:row>104</xdr:row>
      <xdr:rowOff>131542</xdr:rowOff>
    </xdr:from>
    <xdr:to>
      <xdr:col>2</xdr:col>
      <xdr:colOff>3687233</xdr:colOff>
      <xdr:row>120</xdr:row>
      <xdr:rowOff>2849</xdr:rowOff>
    </xdr:to>
    <xdr:grpSp>
      <xdr:nvGrpSpPr>
        <xdr:cNvPr id="4" name="Группа 3">
          <a:extLst>
            <a:ext uri="{FF2B5EF4-FFF2-40B4-BE49-F238E27FC236}">
              <a16:creationId xmlns:a16="http://schemas.microsoft.com/office/drawing/2014/main" xmlns="" id="{00000000-0008-0000-0100-000004000000}"/>
            </a:ext>
          </a:extLst>
        </xdr:cNvPr>
        <xdr:cNvGrpSpPr/>
      </xdr:nvGrpSpPr>
      <xdr:grpSpPr>
        <a:xfrm>
          <a:off x="586813" y="17828992"/>
          <a:ext cx="3614770" cy="2411307"/>
          <a:chOff x="6276227" y="7103595"/>
          <a:chExt cx="4550896" cy="2621895"/>
        </a:xfrm>
      </xdr:grpSpPr>
      <xdr:pic>
        <xdr:nvPicPr>
          <xdr:cNvPr id="45" name="Рисунок 44">
            <a:extLst>
              <a:ext uri="{FF2B5EF4-FFF2-40B4-BE49-F238E27FC236}">
                <a16:creationId xmlns:a16="http://schemas.microsoft.com/office/drawing/2014/main" xmlns="" id="{00000000-0008-0000-0100-00002D000000}"/>
              </a:ext>
            </a:extLst>
          </xdr:cNvPr>
          <xdr:cNvPicPr/>
        </xdr:nvPicPr>
        <xdr:blipFill rotWithShape="1"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9231" r="45245" b="13593"/>
          <a:stretch/>
        </xdr:blipFill>
        <xdr:spPr bwMode="auto">
          <a:xfrm>
            <a:off x="6276227" y="7103595"/>
            <a:ext cx="4550896" cy="2621895"/>
          </a:xfrm>
          <a:prstGeom prst="rect">
            <a:avLst/>
          </a:prstGeom>
          <a:ln w="28575">
            <a:solidFill>
              <a:schemeClr val="bg1">
                <a:lumMod val="85000"/>
              </a:schemeClr>
            </a:solidFill>
          </a:ln>
          <a:extLst>
            <a:ext uri="{53640926-AAD7-44D8-BBD7-CCE9431645EC}">
              <a14:shadowObscured xmlns:a14="http://schemas.microsoft.com/office/drawing/2010/main"/>
            </a:ext>
          </a:extLst>
        </xdr:spPr>
      </xdr:pic>
      <xdr:sp macro="" textlink="">
        <xdr:nvSpPr>
          <xdr:cNvPr id="44" name="Прямоугольник 43">
            <a:extLst>
              <a:ext uri="{FF2B5EF4-FFF2-40B4-BE49-F238E27FC236}">
                <a16:creationId xmlns:a16="http://schemas.microsoft.com/office/drawing/2014/main" xmlns="" id="{00000000-0008-0000-0100-00002C000000}"/>
              </a:ext>
            </a:extLst>
          </xdr:cNvPr>
          <xdr:cNvSpPr/>
        </xdr:nvSpPr>
        <xdr:spPr>
          <a:xfrm>
            <a:off x="8821270" y="8501638"/>
            <a:ext cx="1475442" cy="189179"/>
          </a:xfrm>
          <a:prstGeom prst="rect">
            <a:avLst/>
          </a:prstGeom>
          <a:noFill/>
          <a:ln w="3492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>
    <xdr:from>
      <xdr:col>2</xdr:col>
      <xdr:colOff>46567</xdr:colOff>
      <xdr:row>10</xdr:row>
      <xdr:rowOff>105834</xdr:rowOff>
    </xdr:from>
    <xdr:to>
      <xdr:col>2</xdr:col>
      <xdr:colOff>4726567</xdr:colOff>
      <xdr:row>23</xdr:row>
      <xdr:rowOff>110066</xdr:rowOff>
    </xdr:to>
    <xdr:grpSp>
      <xdr:nvGrpSpPr>
        <xdr:cNvPr id="66" name="Группа 65">
          <a:extLst>
            <a:ext uri="{FF2B5EF4-FFF2-40B4-BE49-F238E27FC236}">
              <a16:creationId xmlns:a16="http://schemas.microsoft.com/office/drawing/2014/main" xmlns="" id="{00000000-0008-0000-0100-000042000000}"/>
            </a:ext>
          </a:extLst>
        </xdr:cNvPr>
        <xdr:cNvGrpSpPr/>
      </xdr:nvGrpSpPr>
      <xdr:grpSpPr>
        <a:xfrm>
          <a:off x="560917" y="2347384"/>
          <a:ext cx="4680000" cy="2067982"/>
          <a:chOff x="478367" y="1519767"/>
          <a:chExt cx="4193476" cy="2040466"/>
        </a:xfrm>
      </xdr:grpSpPr>
      <xdr:grpSp>
        <xdr:nvGrpSpPr>
          <xdr:cNvPr id="65" name="Группа 64">
            <a:extLst>
              <a:ext uri="{FF2B5EF4-FFF2-40B4-BE49-F238E27FC236}">
                <a16:creationId xmlns:a16="http://schemas.microsoft.com/office/drawing/2014/main" xmlns="" id="{00000000-0008-0000-0100-000041000000}"/>
              </a:ext>
            </a:extLst>
          </xdr:cNvPr>
          <xdr:cNvGrpSpPr/>
        </xdr:nvGrpSpPr>
        <xdr:grpSpPr>
          <a:xfrm>
            <a:off x="478367" y="1519767"/>
            <a:ext cx="4193476" cy="2040466"/>
            <a:chOff x="478367" y="1519767"/>
            <a:chExt cx="4193476" cy="2040466"/>
          </a:xfrm>
        </xdr:grpSpPr>
        <xdr:pic>
          <xdr:nvPicPr>
            <xdr:cNvPr id="28" name="Рисунок 27">
              <a:extLst>
                <a:ext uri="{FF2B5EF4-FFF2-40B4-BE49-F238E27FC236}">
                  <a16:creationId xmlns:a16="http://schemas.microsoft.com/office/drawing/2014/main" xmlns="" id="{00000000-0008-0000-0100-00001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478367" y="1519767"/>
              <a:ext cx="4193476" cy="2040466"/>
            </a:xfrm>
            <a:prstGeom prst="rect">
              <a:avLst/>
            </a:prstGeom>
            <a:ln w="28575">
              <a:solidFill>
                <a:schemeClr val="bg1">
                  <a:lumMod val="85000"/>
                </a:schemeClr>
              </a:solidFill>
            </a:ln>
          </xdr:spPr>
        </xdr:pic>
        <xdr:sp macro="" textlink="">
          <xdr:nvSpPr>
            <xdr:cNvPr id="61" name="Прямоугольник 60">
              <a:extLst>
                <a:ext uri="{FF2B5EF4-FFF2-40B4-BE49-F238E27FC236}">
                  <a16:creationId xmlns:a16="http://schemas.microsoft.com/office/drawing/2014/main" xmlns="" id="{00000000-0008-0000-0100-00003D000000}"/>
                </a:ext>
              </a:extLst>
            </xdr:cNvPr>
            <xdr:cNvSpPr/>
          </xdr:nvSpPr>
          <xdr:spPr>
            <a:xfrm>
              <a:off x="516467" y="2260602"/>
              <a:ext cx="3407833" cy="309032"/>
            </a:xfrm>
            <a:prstGeom prst="rect">
              <a:avLst/>
            </a:prstGeom>
            <a:noFill/>
            <a:ln w="1905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62" name="Прямоугольник 61">
              <a:extLst>
                <a:ext uri="{FF2B5EF4-FFF2-40B4-BE49-F238E27FC236}">
                  <a16:creationId xmlns:a16="http://schemas.microsoft.com/office/drawing/2014/main" xmlns="" id="{00000000-0008-0000-0100-00003E000000}"/>
                </a:ext>
              </a:extLst>
            </xdr:cNvPr>
            <xdr:cNvSpPr/>
          </xdr:nvSpPr>
          <xdr:spPr>
            <a:xfrm>
              <a:off x="516467" y="1756834"/>
              <a:ext cx="3412066" cy="436034"/>
            </a:xfrm>
            <a:prstGeom prst="rect">
              <a:avLst/>
            </a:prstGeom>
            <a:noFill/>
            <a:ln w="1905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63" name="Стрелка: вправо 62">
              <a:extLst>
                <a:ext uri="{FF2B5EF4-FFF2-40B4-BE49-F238E27FC236}">
                  <a16:creationId xmlns:a16="http://schemas.microsoft.com/office/drawing/2014/main" xmlns="" id="{00000000-0008-0000-0100-00003F000000}"/>
                </a:ext>
              </a:extLst>
            </xdr:cNvPr>
            <xdr:cNvSpPr/>
          </xdr:nvSpPr>
          <xdr:spPr>
            <a:xfrm rot="10800000">
              <a:off x="3958166" y="1883832"/>
              <a:ext cx="84666" cy="160867"/>
            </a:xfrm>
            <a:prstGeom prst="rightArrow">
              <a:avLst/>
            </a:prstGeom>
            <a:solidFill>
              <a:srgbClr val="FF00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</xdr:grpSp>
      <xdr:sp macro="" textlink="">
        <xdr:nvSpPr>
          <xdr:cNvPr id="64" name="Стрелка: вправо 63">
            <a:extLst>
              <a:ext uri="{FF2B5EF4-FFF2-40B4-BE49-F238E27FC236}">
                <a16:creationId xmlns:a16="http://schemas.microsoft.com/office/drawing/2014/main" xmlns="" id="{00000000-0008-0000-0100-000040000000}"/>
              </a:ext>
            </a:extLst>
          </xdr:cNvPr>
          <xdr:cNvSpPr/>
        </xdr:nvSpPr>
        <xdr:spPr>
          <a:xfrm rot="10800000">
            <a:off x="3958168" y="2315634"/>
            <a:ext cx="84666" cy="160867"/>
          </a:xfrm>
          <a:prstGeom prst="rightArrow">
            <a:avLst/>
          </a:prstGeom>
          <a:solidFill>
            <a:srgbClr val="FF00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>
    <xdr:from>
      <xdr:col>2</xdr:col>
      <xdr:colOff>4478867</xdr:colOff>
      <xdr:row>47</xdr:row>
      <xdr:rowOff>76728</xdr:rowOff>
    </xdr:from>
    <xdr:to>
      <xdr:col>3</xdr:col>
      <xdr:colOff>59269</xdr:colOff>
      <xdr:row>55</xdr:row>
      <xdr:rowOff>136858</xdr:rowOff>
    </xdr:to>
    <xdr:grpSp>
      <xdr:nvGrpSpPr>
        <xdr:cNvPr id="72" name="Группа 71">
          <a:extLst>
            <a:ext uri="{FF2B5EF4-FFF2-40B4-BE49-F238E27FC236}">
              <a16:creationId xmlns:a16="http://schemas.microsoft.com/office/drawing/2014/main" xmlns="" id="{00000000-0008-0000-0100-000048000000}"/>
            </a:ext>
          </a:extLst>
        </xdr:cNvPr>
        <xdr:cNvGrpSpPr/>
      </xdr:nvGrpSpPr>
      <xdr:grpSpPr>
        <a:xfrm>
          <a:off x="4993217" y="8458728"/>
          <a:ext cx="5257802" cy="1330130"/>
          <a:chOff x="3695702" y="7044795"/>
          <a:chExt cx="4639732" cy="1313196"/>
        </a:xfrm>
      </xdr:grpSpPr>
      <xdr:pic>
        <xdr:nvPicPr>
          <xdr:cNvPr id="51" name="Рисунок 50">
            <a:extLst>
              <a:ext uri="{FF2B5EF4-FFF2-40B4-BE49-F238E27FC236}">
                <a16:creationId xmlns:a16="http://schemas.microsoft.com/office/drawing/2014/main" xmlns="" id="{00000000-0008-0000-0100-000033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t="43764"/>
          <a:stretch/>
        </xdr:blipFill>
        <xdr:spPr>
          <a:xfrm>
            <a:off x="3695702" y="7044795"/>
            <a:ext cx="4639732" cy="1313196"/>
          </a:xfrm>
          <a:prstGeom prst="rect">
            <a:avLst/>
          </a:prstGeom>
          <a:ln w="28575">
            <a:solidFill>
              <a:schemeClr val="bg1">
                <a:lumMod val="85000"/>
              </a:schemeClr>
            </a:solidFill>
          </a:ln>
        </xdr:spPr>
      </xdr:pic>
      <xdr:pic>
        <xdr:nvPicPr>
          <xdr:cNvPr id="68" name="Рисунок 67" descr="Курсор">
            <a:extLst>
              <a:ext uri="{FF2B5EF4-FFF2-40B4-BE49-F238E27FC236}">
                <a16:creationId xmlns:a16="http://schemas.microsoft.com/office/drawing/2014/main" xmlns="" id="{00000000-0008-0000-0100-00004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xmlns="" r:embed="rId6"/>
              </a:ext>
            </a:extLst>
          </a:blip>
          <a:stretch>
            <a:fillRect/>
          </a:stretch>
        </xdr:blipFill>
        <xdr:spPr>
          <a:xfrm>
            <a:off x="7721601" y="7840133"/>
            <a:ext cx="275167" cy="275167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350837</xdr:colOff>
      <xdr:row>59</xdr:row>
      <xdr:rowOff>94192</xdr:rowOff>
    </xdr:from>
    <xdr:to>
      <xdr:col>2</xdr:col>
      <xdr:colOff>4671003</xdr:colOff>
      <xdr:row>72</xdr:row>
      <xdr:rowOff>144580</xdr:rowOff>
    </xdr:to>
    <xdr:grpSp>
      <xdr:nvGrpSpPr>
        <xdr:cNvPr id="18" name="Группа 17">
          <a:extLst>
            <a:ext uri="{FF2B5EF4-FFF2-40B4-BE49-F238E27FC236}">
              <a16:creationId xmlns:a16="http://schemas.microsoft.com/office/drawing/2014/main" xmlns="" id="{00000000-0008-0000-0100-000012000000}"/>
            </a:ext>
          </a:extLst>
        </xdr:cNvPr>
        <xdr:cNvGrpSpPr/>
      </xdr:nvGrpSpPr>
      <xdr:grpSpPr>
        <a:xfrm>
          <a:off x="503237" y="10330392"/>
          <a:ext cx="4682116" cy="2114138"/>
          <a:chOff x="5353051" y="8391528"/>
          <a:chExt cx="4201013" cy="1976436"/>
        </a:xfrm>
      </xdr:grpSpPr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xmlns="" id="{00000000-0008-0000-01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5395914" y="8391528"/>
            <a:ext cx="4158150" cy="1976436"/>
          </a:xfrm>
          <a:prstGeom prst="rect">
            <a:avLst/>
          </a:prstGeom>
          <a:ln w="28575">
            <a:solidFill>
              <a:schemeClr val="bg1">
                <a:lumMod val="85000"/>
              </a:schemeClr>
            </a:solidFill>
          </a:ln>
        </xdr:spPr>
      </xdr:pic>
      <xdr:sp macro="" textlink="">
        <xdr:nvSpPr>
          <xdr:cNvPr id="48" name="Прямоугольник 47">
            <a:extLst>
              <a:ext uri="{FF2B5EF4-FFF2-40B4-BE49-F238E27FC236}">
                <a16:creationId xmlns:a16="http://schemas.microsoft.com/office/drawing/2014/main" xmlns="" id="{00000000-0008-0000-0100-000030000000}"/>
              </a:ext>
            </a:extLst>
          </xdr:cNvPr>
          <xdr:cNvSpPr/>
        </xdr:nvSpPr>
        <xdr:spPr>
          <a:xfrm>
            <a:off x="5410202" y="9070153"/>
            <a:ext cx="842962" cy="154001"/>
          </a:xfrm>
          <a:prstGeom prst="rect">
            <a:avLst/>
          </a:prstGeom>
          <a:noFill/>
          <a:ln w="3492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49" name="Овал 48">
            <a:extLst>
              <a:ext uri="{FF2B5EF4-FFF2-40B4-BE49-F238E27FC236}">
                <a16:creationId xmlns:a16="http://schemas.microsoft.com/office/drawing/2014/main" xmlns="" id="{00000000-0008-0000-0100-000031000000}"/>
              </a:ext>
            </a:extLst>
          </xdr:cNvPr>
          <xdr:cNvSpPr/>
        </xdr:nvSpPr>
        <xdr:spPr>
          <a:xfrm>
            <a:off x="5353051" y="8467726"/>
            <a:ext cx="352425" cy="335185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 editAs="oneCell">
    <xdr:from>
      <xdr:col>2</xdr:col>
      <xdr:colOff>25399</xdr:colOff>
      <xdr:row>75</xdr:row>
      <xdr:rowOff>46568</xdr:rowOff>
    </xdr:from>
    <xdr:to>
      <xdr:col>2</xdr:col>
      <xdr:colOff>4671002</xdr:colOff>
      <xdr:row>82</xdr:row>
      <xdr:rowOff>156458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xmlns="" id="{00000000-0008-0000-01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901"/>
        <a:stretch/>
      </xdr:blipFill>
      <xdr:spPr>
        <a:xfrm>
          <a:off x="529166" y="12716935"/>
          <a:ext cx="4645603" cy="1206323"/>
        </a:xfrm>
        <a:prstGeom prst="rect">
          <a:avLst/>
        </a:prstGeom>
        <a:ln w="28575"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2</xdr:col>
      <xdr:colOff>40493</xdr:colOff>
      <xdr:row>47</xdr:row>
      <xdr:rowOff>74815</xdr:rowOff>
    </xdr:from>
    <xdr:to>
      <xdr:col>2</xdr:col>
      <xdr:colOff>3289300</xdr:colOff>
      <xdr:row>55</xdr:row>
      <xdr:rowOff>127000</xdr:rowOff>
    </xdr:to>
    <xdr:grpSp>
      <xdr:nvGrpSpPr>
        <xdr:cNvPr id="71" name="Группа 70">
          <a:extLst>
            <a:ext uri="{FF2B5EF4-FFF2-40B4-BE49-F238E27FC236}">
              <a16:creationId xmlns:a16="http://schemas.microsoft.com/office/drawing/2014/main" xmlns="" id="{00000000-0008-0000-0100-000047000000}"/>
            </a:ext>
          </a:extLst>
        </xdr:cNvPr>
        <xdr:cNvGrpSpPr/>
      </xdr:nvGrpSpPr>
      <xdr:grpSpPr>
        <a:xfrm>
          <a:off x="554843" y="8456815"/>
          <a:ext cx="3248807" cy="1322185"/>
          <a:chOff x="548493" y="7042882"/>
          <a:chExt cx="2954120" cy="1305251"/>
        </a:xfrm>
      </xdr:grpSpPr>
      <xdr:pic>
        <xdr:nvPicPr>
          <xdr:cNvPr id="13" name="Рисунок 12">
            <a:extLst>
              <a:ext uri="{FF2B5EF4-FFF2-40B4-BE49-F238E27FC236}">
                <a16:creationId xmlns:a16="http://schemas.microsoft.com/office/drawing/2014/main" xmlns="" id="{00000000-0008-0000-01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548493" y="7042882"/>
            <a:ext cx="2954120" cy="1305251"/>
          </a:xfrm>
          <a:prstGeom prst="rect">
            <a:avLst/>
          </a:prstGeom>
          <a:ln w="28575">
            <a:solidFill>
              <a:schemeClr val="bg1">
                <a:lumMod val="85000"/>
              </a:schemeClr>
            </a:solidFill>
          </a:ln>
        </xdr:spPr>
      </xdr:pic>
      <xdr:pic>
        <xdr:nvPicPr>
          <xdr:cNvPr id="69" name="Рисунок 68" descr="Курсор">
            <a:extLst>
              <a:ext uri="{FF2B5EF4-FFF2-40B4-BE49-F238E27FC236}">
                <a16:creationId xmlns:a16="http://schemas.microsoft.com/office/drawing/2014/main" xmlns="" id="{00000000-0008-0000-0100-00004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xmlns="" r:embed="rId6"/>
              </a:ext>
            </a:extLst>
          </a:blip>
          <a:stretch>
            <a:fillRect/>
          </a:stretch>
        </xdr:blipFill>
        <xdr:spPr>
          <a:xfrm>
            <a:off x="1407860" y="7978448"/>
            <a:ext cx="298173" cy="298173"/>
          </a:xfrm>
          <a:prstGeom prst="rect">
            <a:avLst/>
          </a:prstGeom>
        </xdr:spPr>
      </xdr:pic>
      <xdr:sp macro="" textlink="">
        <xdr:nvSpPr>
          <xdr:cNvPr id="70" name="Прямоугольник 69">
            <a:extLst>
              <a:ext uri="{FF2B5EF4-FFF2-40B4-BE49-F238E27FC236}">
                <a16:creationId xmlns:a16="http://schemas.microsoft.com/office/drawing/2014/main" xmlns="" id="{00000000-0008-0000-0100-000046000000}"/>
              </a:ext>
            </a:extLst>
          </xdr:cNvPr>
          <xdr:cNvSpPr/>
        </xdr:nvSpPr>
        <xdr:spPr>
          <a:xfrm>
            <a:off x="2233361" y="7428114"/>
            <a:ext cx="1216806" cy="141085"/>
          </a:xfrm>
          <a:prstGeom prst="rect">
            <a:avLst/>
          </a:prstGeom>
          <a:noFill/>
          <a:ln w="190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>
    <xdr:from>
      <xdr:col>2</xdr:col>
      <xdr:colOff>5172379</xdr:colOff>
      <xdr:row>59</xdr:row>
      <xdr:rowOff>94192</xdr:rowOff>
    </xdr:from>
    <xdr:to>
      <xdr:col>3</xdr:col>
      <xdr:colOff>59268</xdr:colOff>
      <xdr:row>72</xdr:row>
      <xdr:rowOff>144580</xdr:rowOff>
    </xdr:to>
    <xdr:grpSp>
      <xdr:nvGrpSpPr>
        <xdr:cNvPr id="74" name="Группа 73">
          <a:extLst>
            <a:ext uri="{FF2B5EF4-FFF2-40B4-BE49-F238E27FC236}">
              <a16:creationId xmlns:a16="http://schemas.microsoft.com/office/drawing/2014/main" xmlns="" id="{00000000-0008-0000-0100-00004A000000}"/>
            </a:ext>
          </a:extLst>
        </xdr:cNvPr>
        <xdr:cNvGrpSpPr/>
      </xdr:nvGrpSpPr>
      <xdr:grpSpPr>
        <a:xfrm>
          <a:off x="5686729" y="10330392"/>
          <a:ext cx="4564289" cy="2114138"/>
          <a:chOff x="4860926" y="8899525"/>
          <a:chExt cx="4601264" cy="2128308"/>
        </a:xfrm>
      </xdr:grpSpPr>
      <xdr:pic>
        <xdr:nvPicPr>
          <xdr:cNvPr id="19" name="Рисунок 18">
            <a:extLst>
              <a:ext uri="{FF2B5EF4-FFF2-40B4-BE49-F238E27FC236}">
                <a16:creationId xmlns:a16="http://schemas.microsoft.com/office/drawing/2014/main" xmlns="" id="{00000000-0008-0000-01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4860926" y="8899525"/>
            <a:ext cx="4601264" cy="2128308"/>
          </a:xfrm>
          <a:prstGeom prst="rect">
            <a:avLst/>
          </a:prstGeom>
          <a:ln w="28575">
            <a:solidFill>
              <a:schemeClr val="bg1">
                <a:lumMod val="85000"/>
              </a:schemeClr>
            </a:solidFill>
          </a:ln>
        </xdr:spPr>
      </xdr:pic>
      <xdr:sp macro="" textlink="">
        <xdr:nvSpPr>
          <xdr:cNvPr id="73" name="Прямоугольник 72">
            <a:extLst>
              <a:ext uri="{FF2B5EF4-FFF2-40B4-BE49-F238E27FC236}">
                <a16:creationId xmlns:a16="http://schemas.microsoft.com/office/drawing/2014/main" xmlns="" id="{00000000-0008-0000-0100-000049000000}"/>
              </a:ext>
            </a:extLst>
          </xdr:cNvPr>
          <xdr:cNvSpPr/>
        </xdr:nvSpPr>
        <xdr:spPr>
          <a:xfrm>
            <a:off x="6537326" y="10101792"/>
            <a:ext cx="842962" cy="163072"/>
          </a:xfrm>
          <a:prstGeom prst="rect">
            <a:avLst/>
          </a:prstGeom>
          <a:noFill/>
          <a:ln w="3492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>
    <xdr:from>
      <xdr:col>2</xdr:col>
      <xdr:colOff>3987798</xdr:colOff>
      <xdr:row>104</xdr:row>
      <xdr:rowOff>126502</xdr:rowOff>
    </xdr:from>
    <xdr:to>
      <xdr:col>2</xdr:col>
      <xdr:colOff>7056966</xdr:colOff>
      <xdr:row>119</xdr:row>
      <xdr:rowOff>154442</xdr:rowOff>
    </xdr:to>
    <xdr:grpSp>
      <xdr:nvGrpSpPr>
        <xdr:cNvPr id="79" name="Группа 78">
          <a:extLst>
            <a:ext uri="{FF2B5EF4-FFF2-40B4-BE49-F238E27FC236}">
              <a16:creationId xmlns:a16="http://schemas.microsoft.com/office/drawing/2014/main" xmlns="" id="{00000000-0008-0000-0100-00004F000000}"/>
            </a:ext>
          </a:extLst>
        </xdr:cNvPr>
        <xdr:cNvGrpSpPr/>
      </xdr:nvGrpSpPr>
      <xdr:grpSpPr>
        <a:xfrm>
          <a:off x="4502148" y="17823952"/>
          <a:ext cx="3069168" cy="2409190"/>
          <a:chOff x="4381421" y="16319002"/>
          <a:chExt cx="3545542" cy="2917763"/>
        </a:xfrm>
      </xdr:grpSpPr>
      <xdr:pic>
        <xdr:nvPicPr>
          <xdr:cNvPr id="54" name="Рисунок 53">
            <a:extLst>
              <a:ext uri="{FF2B5EF4-FFF2-40B4-BE49-F238E27FC236}">
                <a16:creationId xmlns:a16="http://schemas.microsoft.com/office/drawing/2014/main" xmlns="" id="{00000000-0008-0000-0100-000036000000}"/>
              </a:ext>
            </a:extLst>
          </xdr:cNvPr>
          <xdr:cNvPicPr/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81421" y="16319002"/>
            <a:ext cx="3545542" cy="2917763"/>
          </a:xfrm>
          <a:prstGeom prst="rect">
            <a:avLst/>
          </a:prstGeom>
          <a:ln w="28575">
            <a:solidFill>
              <a:schemeClr val="bg1">
                <a:lumMod val="85000"/>
              </a:schemeClr>
            </a:solidFill>
          </a:ln>
        </xdr:spPr>
      </xdr:pic>
      <xdr:sp macro="" textlink="">
        <xdr:nvSpPr>
          <xdr:cNvPr id="76" name="Прямоугольник 75">
            <a:extLst>
              <a:ext uri="{FF2B5EF4-FFF2-40B4-BE49-F238E27FC236}">
                <a16:creationId xmlns:a16="http://schemas.microsoft.com/office/drawing/2014/main" xmlns="" id="{00000000-0008-0000-0100-00004C000000}"/>
              </a:ext>
            </a:extLst>
          </xdr:cNvPr>
          <xdr:cNvSpPr/>
        </xdr:nvSpPr>
        <xdr:spPr>
          <a:xfrm>
            <a:off x="4419316" y="16712703"/>
            <a:ext cx="842962" cy="163072"/>
          </a:xfrm>
          <a:prstGeom prst="rect">
            <a:avLst/>
          </a:prstGeom>
          <a:noFill/>
          <a:ln w="3492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sp macro="" textlink="">
        <xdr:nvSpPr>
          <xdr:cNvPr id="77" name="Прямоугольник 76">
            <a:extLst>
              <a:ext uri="{FF2B5EF4-FFF2-40B4-BE49-F238E27FC236}">
                <a16:creationId xmlns:a16="http://schemas.microsoft.com/office/drawing/2014/main" xmlns="" id="{00000000-0008-0000-0100-00004D000000}"/>
              </a:ext>
            </a:extLst>
          </xdr:cNvPr>
          <xdr:cNvSpPr/>
        </xdr:nvSpPr>
        <xdr:spPr>
          <a:xfrm>
            <a:off x="6991642" y="19058468"/>
            <a:ext cx="452968" cy="152400"/>
          </a:xfrm>
          <a:prstGeom prst="rect">
            <a:avLst/>
          </a:prstGeom>
          <a:noFill/>
          <a:ln w="3492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pic>
        <xdr:nvPicPr>
          <xdr:cNvPr id="78" name="Рисунок 77" descr="Курсор">
            <a:extLst>
              <a:ext uri="{FF2B5EF4-FFF2-40B4-BE49-F238E27FC236}">
                <a16:creationId xmlns:a16="http://schemas.microsoft.com/office/drawing/2014/main" xmlns="" id="{00000000-0008-0000-0100-00004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xmlns="" r:embed="rId6"/>
              </a:ext>
            </a:extLst>
          </a:blip>
          <a:stretch>
            <a:fillRect/>
          </a:stretch>
        </xdr:blipFill>
        <xdr:spPr>
          <a:xfrm>
            <a:off x="5972827" y="17275736"/>
            <a:ext cx="275167" cy="275167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55033</xdr:colOff>
      <xdr:row>25</xdr:row>
      <xdr:rowOff>84689</xdr:rowOff>
    </xdr:from>
    <xdr:to>
      <xdr:col>2</xdr:col>
      <xdr:colOff>4735033</xdr:colOff>
      <xdr:row>40</xdr:row>
      <xdr:rowOff>93132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8800" y="4720189"/>
          <a:ext cx="4680000" cy="2307143"/>
        </a:xfrm>
        <a:prstGeom prst="rect">
          <a:avLst/>
        </a:prstGeom>
        <a:ln w="28575"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548216</xdr:colOff>
      <xdr:row>1</xdr:row>
      <xdr:rowOff>50254</xdr:rowOff>
    </xdr:to>
    <xdr:pic>
      <xdr:nvPicPr>
        <xdr:cNvPr id="37" name="Рисунок 36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xmlns="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222" y="0"/>
          <a:ext cx="908050" cy="339532"/>
        </a:xfrm>
        <a:prstGeom prst="rect">
          <a:avLst/>
        </a:prstGeom>
      </xdr:spPr>
    </xdr:pic>
    <xdr:clientData/>
  </xdr:twoCellAnchor>
</xdr:wsDr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0.23142</cdr:x>
      <cdr:y>0.12036</cdr:y>
    </cdr:from>
    <cdr:to>
      <cdr:x>0.98098</cdr:x>
      <cdr:y>0.21658</cdr:y>
    </cdr:to>
    <cdr:sp macro="" textlink="Ш3!$O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D0A4731B-1C8D-4710-9AD9-B65BD037FDD1}"/>
            </a:ext>
          </a:extLst>
        </cdr:cNvPr>
        <cdr:cNvSpPr txBox="1"/>
      </cdr:nvSpPr>
      <cdr:spPr>
        <a:xfrm xmlns:a="http://schemas.openxmlformats.org/drawingml/2006/main">
          <a:off x="415290" y="404788"/>
          <a:ext cx="1345084" cy="32360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C8A9C87D-77E6-4D39-9CBC-49940A9C03DA}" type="TxLink">
            <a:rPr lang="ru-RU" sz="1100" b="0" i="0" u="sng" strike="noStrike" cap="small">
              <a:solidFill>
                <a:srgbClr val="000000"/>
              </a:solidFill>
              <a:latin typeface="Arial"/>
              <a:ea typeface="+mn-ea"/>
              <a:cs typeface="Arial"/>
            </a:rPr>
            <a:pPr marL="0" indent="0" algn="ctr"/>
            <a:t>Нарастающий итог</a:t>
          </a:fld>
          <a:endParaRPr lang="ru-RU" sz="1100" b="0" u="sng" cap="small">
            <a:latin typeface="+mn-lt"/>
            <a:ea typeface="+mn-ea"/>
            <a:cs typeface="+mn-cs"/>
          </a:endParaRPr>
        </a:p>
      </cdr:txBody>
    </cdr: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41729</xdr:colOff>
      <xdr:row>12</xdr:row>
      <xdr:rowOff>54428</xdr:rowOff>
    </xdr:from>
    <xdr:to>
      <xdr:col>9</xdr:col>
      <xdr:colOff>593272</xdr:colOff>
      <xdr:row>28</xdr:row>
      <xdr:rowOff>107770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xmlns="" id="{00000000-0008-0000-11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41729</xdr:colOff>
      <xdr:row>30</xdr:row>
      <xdr:rowOff>142056</xdr:rowOff>
    </xdr:from>
    <xdr:to>
      <xdr:col>10</xdr:col>
      <xdr:colOff>3543</xdr:colOff>
      <xdr:row>47</xdr:row>
      <xdr:rowOff>21228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xmlns="" id="{00000000-0008-0000-11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177204</xdr:colOff>
      <xdr:row>12</xdr:row>
      <xdr:rowOff>54428</xdr:rowOff>
    </xdr:from>
    <xdr:to>
      <xdr:col>21</xdr:col>
      <xdr:colOff>488633</xdr:colOff>
      <xdr:row>28</xdr:row>
      <xdr:rowOff>107770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xmlns="" id="{00000000-0008-0000-11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oneCellAnchor>
    <xdr:from>
      <xdr:col>4</xdr:col>
      <xdr:colOff>235857</xdr:colOff>
      <xdr:row>14</xdr:row>
      <xdr:rowOff>0</xdr:rowOff>
    </xdr:from>
    <xdr:ext cx="184731" cy="254557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1100-000005000000}"/>
            </a:ext>
          </a:extLst>
        </xdr:cNvPr>
        <xdr:cNvSpPr txBox="1"/>
      </xdr:nvSpPr>
      <xdr:spPr>
        <a:xfrm>
          <a:off x="9044214" y="7629071"/>
          <a:ext cx="184731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ru-RU" sz="1100"/>
        </a:p>
      </xdr:txBody>
    </xdr:sp>
    <xdr:clientData/>
  </xdr:oneCellAnchor>
  <xdr:twoCellAnchor>
    <xdr:from>
      <xdr:col>11</xdr:col>
      <xdr:colOff>177204</xdr:colOff>
      <xdr:row>30</xdr:row>
      <xdr:rowOff>142056</xdr:rowOff>
    </xdr:from>
    <xdr:to>
      <xdr:col>21</xdr:col>
      <xdr:colOff>488633</xdr:colOff>
      <xdr:row>47</xdr:row>
      <xdr:rowOff>21228</xdr:rowOff>
    </xdr:to>
    <xdr:grpSp>
      <xdr:nvGrpSpPr>
        <xdr:cNvPr id="31" name="Группа 30">
          <a:extLst>
            <a:ext uri="{FF2B5EF4-FFF2-40B4-BE49-F238E27FC236}">
              <a16:creationId xmlns:a16="http://schemas.microsoft.com/office/drawing/2014/main" xmlns="" id="{00000000-0008-0000-1100-00001F000000}"/>
            </a:ext>
          </a:extLst>
        </xdr:cNvPr>
        <xdr:cNvGrpSpPr/>
      </xdr:nvGrpSpPr>
      <xdr:grpSpPr>
        <a:xfrm>
          <a:off x="7425275" y="5847985"/>
          <a:ext cx="6480001" cy="2963457"/>
          <a:chOff x="99785" y="10846760"/>
          <a:chExt cx="5662800" cy="2743583"/>
        </a:xfrm>
      </xdr:grpSpPr>
      <xdr:graphicFrame macro="">
        <xdr:nvGraphicFramePr>
          <xdr:cNvPr id="6" name="Диаграмма 5">
            <a:extLst>
              <a:ext uri="{FF2B5EF4-FFF2-40B4-BE49-F238E27FC236}">
                <a16:creationId xmlns:a16="http://schemas.microsoft.com/office/drawing/2014/main" xmlns="" id="{00000000-0008-0000-1100-000006000000}"/>
              </a:ext>
            </a:extLst>
          </xdr:cNvPr>
          <xdr:cNvGraphicFramePr>
            <a:graphicFrameLocks/>
          </xdr:cNvGraphicFramePr>
        </xdr:nvGraphicFramePr>
        <xdr:xfrm>
          <a:off x="99785" y="10846760"/>
          <a:ext cx="5662800" cy="274358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pSp>
        <xdr:nvGrpSpPr>
          <xdr:cNvPr id="28" name="Группа 27">
            <a:extLst>
              <a:ext uri="{FF2B5EF4-FFF2-40B4-BE49-F238E27FC236}">
                <a16:creationId xmlns:a16="http://schemas.microsoft.com/office/drawing/2014/main" xmlns="" id="{00000000-0008-0000-1100-00001C000000}"/>
              </a:ext>
            </a:extLst>
          </xdr:cNvPr>
          <xdr:cNvGrpSpPr/>
        </xdr:nvGrpSpPr>
        <xdr:grpSpPr>
          <a:xfrm>
            <a:off x="2104572" y="11743759"/>
            <a:ext cx="1994325" cy="634998"/>
            <a:chOff x="2104572" y="11430000"/>
            <a:chExt cx="1994325" cy="792974"/>
          </a:xfrm>
        </xdr:grpSpPr>
        <xdr:cxnSp macro="">
          <xdr:nvCxnSpPr>
            <xdr:cNvPr id="17" name="Прямая со стрелкой 16">
              <a:extLst>
                <a:ext uri="{FF2B5EF4-FFF2-40B4-BE49-F238E27FC236}">
                  <a16:creationId xmlns:a16="http://schemas.microsoft.com/office/drawing/2014/main" xmlns="" id="{00000000-0008-0000-1100-000011000000}"/>
                </a:ext>
              </a:extLst>
            </xdr:cNvPr>
            <xdr:cNvCxnSpPr/>
          </xdr:nvCxnSpPr>
          <xdr:spPr>
            <a:xfrm flipH="1">
              <a:off x="2104572" y="11431450"/>
              <a:ext cx="621959" cy="791524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5" name="Прямая соединительная линия 24">
              <a:extLst>
                <a:ext uri="{FF2B5EF4-FFF2-40B4-BE49-F238E27FC236}">
                  <a16:creationId xmlns:a16="http://schemas.microsoft.com/office/drawing/2014/main" xmlns="" id="{00000000-0008-0000-1100-000019000000}"/>
                </a:ext>
              </a:extLst>
            </xdr:cNvPr>
            <xdr:cNvCxnSpPr/>
          </xdr:nvCxnSpPr>
          <xdr:spPr>
            <a:xfrm>
              <a:off x="2725854" y="11430000"/>
              <a:ext cx="1373043" cy="0"/>
            </a:xfrm>
            <a:prstGeom prst="line">
              <a:avLst/>
            </a:prstGeom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 editAs="oneCell">
    <xdr:from>
      <xdr:col>0</xdr:col>
      <xdr:colOff>179615</xdr:colOff>
      <xdr:row>48</xdr:row>
      <xdr:rowOff>47171</xdr:rowOff>
    </xdr:from>
    <xdr:to>
      <xdr:col>22</xdr:col>
      <xdr:colOff>54430</xdr:colOff>
      <xdr:row>56</xdr:row>
      <xdr:rowOff>95250</xdr:rowOff>
    </xdr:to>
    <xdr:sp macro="" textlink="">
      <xdr:nvSpPr>
        <xdr:cNvPr id="13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100-00000D000000}"/>
            </a:ext>
          </a:extLst>
        </xdr:cNvPr>
        <xdr:cNvSpPr/>
      </xdr:nvSpPr>
      <xdr:spPr>
        <a:xfrm>
          <a:off x="179615" y="8850992"/>
          <a:ext cx="13100958" cy="1463222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5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5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Прошлый год окрашивается бледнее, чтобы на первый план выходили значения текущего года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Варианты с перекрытием столбцов и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подписями значений (№1 и 2) </a:t>
          </a: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подходят только в том случае, если за </a:t>
          </a:r>
          <a:r>
            <a:rPr lang="ru-RU" sz="1050" b="0" u="sng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весь прошлый год </a:t>
          </a: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значения показателя были </a:t>
          </a:r>
          <a:r>
            <a:rPr lang="ru-RU" sz="1050" b="0" u="sng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выше</a:t>
          </a: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. Иначе подписи данных за прошлый и текущий годы будут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наезжать друг на друга</a:t>
          </a:r>
          <a:endParaRPr lang="ru-RU" sz="105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Если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показатели прошлого года были то выше, то ниже - отлично продойдут диаграммы №3 и 4, без подписей значений на каждом столбце</a:t>
          </a:r>
          <a:endParaRPr lang="ru-RU" sz="105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Если необходимо сделать пояснение к какой-либо величине или обратить внимание на какой-то всплеск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или падение</a:t>
          </a: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, сделайте акцент коротким текстом прямо на диаграмме (диаграмма</a:t>
          </a:r>
          <a:r>
            <a:rPr lang="ru-RU" sz="105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№</a:t>
          </a:r>
          <a:r>
            <a:rPr lang="ru-RU" sz="105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4)</a:t>
          </a:r>
        </a:p>
      </xdr:txBody>
    </xdr:sp>
    <xdr:clientData/>
  </xdr:twoCellAnchor>
  <xdr:oneCellAnchor>
    <xdr:from>
      <xdr:col>16</xdr:col>
      <xdr:colOff>81644</xdr:colOff>
      <xdr:row>34</xdr:row>
      <xdr:rowOff>125185</xdr:rowOff>
    </xdr:from>
    <xdr:ext cx="1542730" cy="254557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xmlns="" id="{00000000-0008-0000-1100-000002000000}"/>
            </a:ext>
          </a:extLst>
        </xdr:cNvPr>
        <xdr:cNvSpPr txBox="1"/>
      </xdr:nvSpPr>
      <xdr:spPr>
        <a:xfrm>
          <a:off x="10414001" y="6556828"/>
          <a:ext cx="1542730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ru-RU" sz="1100">
              <a:solidFill>
                <a:schemeClr val="accent1">
                  <a:lumMod val="75000"/>
                </a:schemeClr>
              </a:solidFill>
            </a:rPr>
            <a:t>проблемы логистики</a:t>
          </a:r>
        </a:p>
      </xdr:txBody>
    </xdr:sp>
    <xdr:clientData/>
  </xdr:one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0.20343</cdr:x>
      <cdr:y>0.89489</cdr:y>
    </cdr:from>
    <cdr:to>
      <cdr:x>0.96723</cdr:x>
      <cdr:y>0.98321</cdr:y>
    </cdr:to>
    <cdr:sp macro="" textlink="Ш4!$A$10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151751" y="2400300"/>
          <a:ext cx="4324376" cy="236905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0.20343</cdr:x>
      <cdr:y>0.89489</cdr:y>
    </cdr:from>
    <cdr:to>
      <cdr:x>0.96723</cdr:x>
      <cdr:y>0.98321</cdr:y>
    </cdr:to>
    <cdr:sp macro="" textlink="Ш4!$A$10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151751" y="2400300"/>
          <a:ext cx="4324376" cy="236905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0.21722</cdr:x>
      <cdr:y>0.91171</cdr:y>
    </cdr:from>
    <cdr:to>
      <cdr:x>0.98087</cdr:x>
      <cdr:y>1</cdr:y>
    </cdr:to>
    <cdr:sp macro="" textlink="Ш4!$A$10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230086" y="2530533"/>
          <a:ext cx="4324376" cy="245068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 rtl="0" eaLnBrk="1" fontAlgn="auto" latinLnBrk="0" hangingPunct="1"/>
          <a:fld id="{87552BF8-F221-4A51-9D9B-D11556B8837D}" type="TxLink">
            <a:rPr lang="ru-RU" sz="900" b="0" i="1" u="none" strike="noStrike" baseline="0">
              <a:solidFill>
                <a:schemeClr val="bg1">
                  <a:lumMod val="75000"/>
                </a:schemeClr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sz="1050" b="0" i="1">
            <a:solidFill>
              <a:schemeClr val="bg1">
                <a:lumMod val="75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25.xml><?xml version="1.0" encoding="utf-8"?>
<c:userShapes xmlns:c="http://schemas.openxmlformats.org/drawingml/2006/chart">
  <cdr:relSizeAnchor xmlns:cdr="http://schemas.openxmlformats.org/drawingml/2006/chartDrawing">
    <cdr:from>
      <cdr:x>0.21722</cdr:x>
      <cdr:y>0.91171</cdr:y>
    </cdr:from>
    <cdr:to>
      <cdr:x>0.98087</cdr:x>
      <cdr:y>1</cdr:y>
    </cdr:to>
    <cdr:sp macro="" textlink="Ш4!$A$10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230086" y="2530533"/>
          <a:ext cx="4324376" cy="245068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r" rtl="0" eaLnBrk="1" fontAlgn="auto" latinLnBrk="0" hangingPunct="1"/>
          <a:fld id="{918A1A97-C0B8-4E2D-A740-76A9B53133C7}" type="TxLink">
            <a:rPr lang="ru-RU" sz="900" b="0" i="1" u="none" strike="noStrike" baseline="0">
              <a:solidFill>
                <a:schemeClr val="bg1">
                  <a:lumMod val="75000"/>
                </a:schemeClr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marL="0" indent="0" algn="r" rtl="0" eaLnBrk="1" fontAlgn="auto" latinLnBrk="0" hangingPunct="1"/>
            <a:t>ИСТОЧНИК: название источника и ссылка на источник</a:t>
          </a:fld>
          <a:endParaRPr lang="en-US" sz="900" b="0" i="1" u="none" strike="noStrike" baseline="0">
            <a:solidFill>
              <a:schemeClr val="bg1">
                <a:lumMod val="75000"/>
              </a:schemeClr>
            </a:solidFill>
            <a:effectLst/>
            <a:latin typeface="Arial"/>
            <a:ea typeface="Roboto Light" panose="02000000000000000000" pitchFamily="2" charset="0"/>
            <a:cs typeface="Arial"/>
          </a:endParaRPr>
        </a:p>
      </cdr:txBody>
    </cdr:sp>
  </cdr:relSizeAnchor>
</c:userShapes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54429</xdr:colOff>
      <xdr:row>13</xdr:row>
      <xdr:rowOff>108674</xdr:rowOff>
    </xdr:from>
    <xdr:to>
      <xdr:col>10</xdr:col>
      <xdr:colOff>356786</xdr:colOff>
      <xdr:row>29</xdr:row>
      <xdr:rowOff>85817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xmlns="" id="{00000000-0008-0000-12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12</xdr:col>
      <xdr:colOff>10887</xdr:colOff>
      <xdr:row>13</xdr:row>
      <xdr:rowOff>108674</xdr:rowOff>
    </xdr:from>
    <xdr:to>
      <xdr:col>22</xdr:col>
      <xdr:colOff>631832</xdr:colOff>
      <xdr:row>29</xdr:row>
      <xdr:rowOff>85817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xmlns="" id="{00000000-0008-0000-12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54429</xdr:colOff>
      <xdr:row>31</xdr:row>
      <xdr:rowOff>79647</xdr:rowOff>
    </xdr:from>
    <xdr:to>
      <xdr:col>10</xdr:col>
      <xdr:colOff>356786</xdr:colOff>
      <xdr:row>47</xdr:row>
      <xdr:rowOff>56791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xmlns="" id="{00000000-0008-0000-12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12</xdr:col>
      <xdr:colOff>32659</xdr:colOff>
      <xdr:row>31</xdr:row>
      <xdr:rowOff>79647</xdr:rowOff>
    </xdr:from>
    <xdr:to>
      <xdr:col>22</xdr:col>
      <xdr:colOff>631832</xdr:colOff>
      <xdr:row>47</xdr:row>
      <xdr:rowOff>56791</xdr:rowOff>
    </xdr:to>
    <xdr:graphicFrame macro="">
      <xdr:nvGraphicFramePr>
        <xdr:cNvPr id="9" name="Диаграмма 8">
          <a:extLst>
            <a:ext uri="{FF2B5EF4-FFF2-40B4-BE49-F238E27FC236}">
              <a16:creationId xmlns:a16="http://schemas.microsoft.com/office/drawing/2014/main" xmlns="" id="{00000000-0008-0000-1200-00000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76200</xdr:colOff>
      <xdr:row>48</xdr:row>
      <xdr:rowOff>81643</xdr:rowOff>
    </xdr:from>
    <xdr:to>
      <xdr:col>23</xdr:col>
      <xdr:colOff>0</xdr:colOff>
      <xdr:row>52</xdr:row>
      <xdr:rowOff>149678</xdr:rowOff>
    </xdr:to>
    <xdr:sp macro="" textlink="">
      <xdr:nvSpPr>
        <xdr:cNvPr id="6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200-000006000000}"/>
            </a:ext>
          </a:extLst>
        </xdr:cNvPr>
        <xdr:cNvSpPr/>
      </xdr:nvSpPr>
      <xdr:spPr>
        <a:xfrm>
          <a:off x="76200" y="8871857"/>
          <a:ext cx="13258800" cy="775607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Тренды и прогнозы лучше показывать как второстепенные элементы, для этого их можно сделать светлее фактических значений или пунктиром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Для планов и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KPI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тоже отлично подходят такие диаграммы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1">
            <a:ln>
              <a:noFill/>
            </a:ln>
            <a:solidFill>
              <a:srgbClr val="00B05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27.xml><?xml version="1.0" encoding="utf-8"?>
<c:userShapes xmlns:c="http://schemas.openxmlformats.org/drawingml/2006/chart">
  <cdr:relSizeAnchor xmlns:cdr="http://schemas.openxmlformats.org/drawingml/2006/chartDrawing">
    <cdr:from>
      <cdr:x>0.20343</cdr:x>
      <cdr:y>0.89489</cdr:y>
    </cdr:from>
    <cdr:to>
      <cdr:x>0.96723</cdr:x>
      <cdr:y>0.98321</cdr:y>
    </cdr:to>
    <cdr:sp macro="" textlink="Ш5!$A$11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151751" y="2400300"/>
          <a:ext cx="4324376" cy="236905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6AD669E2-7EF0-4493-A4FA-5A7495F1D794}" type="TxLink">
            <a:rPr lang="ru-RU" sz="1000" b="0" i="1" u="none" strike="noStrike" baseline="0">
              <a:solidFill>
                <a:schemeClr val="bg1">
                  <a:lumMod val="75000"/>
                </a:schemeClr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75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0.006</cdr:x>
      <cdr:y>0.09991</cdr:y>
    </cdr:from>
    <cdr:to>
      <cdr:x>0.14897</cdr:x>
      <cdr:y>0.18734</cdr:y>
    </cdr:to>
    <cdr:sp macro="" textlink="Ш5!$A$5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7D64D2BE-7060-4825-B988-4953FBF6DE67}"/>
            </a:ext>
          </a:extLst>
        </cdr:cNvPr>
        <cdr:cNvSpPr txBox="1"/>
      </cdr:nvSpPr>
      <cdr:spPr>
        <a:xfrm xmlns:a="http://schemas.openxmlformats.org/drawingml/2006/main">
          <a:off x="39370" y="267970"/>
          <a:ext cx="937460" cy="2345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36FFC700-DC52-49F3-AC13-1529F8416AD2}" type="TxLink">
            <a:rPr lang="ru-RU" sz="10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Факт 2018 и прогноз 2019</a:t>
          </a:fld>
          <a:endParaRPr lang="ru-RU" sz="1050" u="sng" cap="small" baseline="0"/>
        </a:p>
      </cdr:txBody>
    </cdr:sp>
  </cdr:relSizeAnchor>
</c:userShapes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0.20343</cdr:x>
      <cdr:y>0.89489</cdr:y>
    </cdr:from>
    <cdr:to>
      <cdr:x>0.96723</cdr:x>
      <cdr:y>0.98321</cdr:y>
    </cdr:to>
    <cdr:sp macro="" textlink="Ш5!$A$11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151751" y="2400300"/>
          <a:ext cx="4324376" cy="236905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0.006</cdr:x>
      <cdr:y>0.09991</cdr:y>
    </cdr:from>
    <cdr:to>
      <cdr:x>0.14897</cdr:x>
      <cdr:y>0.18734</cdr:y>
    </cdr:to>
    <cdr:sp macro="" textlink="Ш5!$A$5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7D64D2BE-7060-4825-B988-4953FBF6DE67}"/>
            </a:ext>
          </a:extLst>
        </cdr:cNvPr>
        <cdr:cNvSpPr txBox="1"/>
      </cdr:nvSpPr>
      <cdr:spPr>
        <a:xfrm xmlns:a="http://schemas.openxmlformats.org/drawingml/2006/main">
          <a:off x="39370" y="267970"/>
          <a:ext cx="937460" cy="2345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574E7615-485E-4E78-830D-ED799CBA31E3}" type="TxLink">
            <a:rPr lang="ru-RU" sz="10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Факт 2018 и прогноз 2019</a:t>
          </a:fld>
          <a:endParaRPr lang="ru-RU" sz="1050" u="sng" cap="small" baseline="0"/>
        </a:p>
      </cdr:txBody>
    </cdr:sp>
  </cdr:relSizeAnchor>
</c:userShapes>
</file>

<file path=xl/drawings/drawing29.xml><?xml version="1.0" encoding="utf-8"?>
<c:userShapes xmlns:c="http://schemas.openxmlformats.org/drawingml/2006/chart">
  <cdr:relSizeAnchor xmlns:cdr="http://schemas.openxmlformats.org/drawingml/2006/chartDrawing">
    <cdr:from>
      <cdr:x>0.20343</cdr:x>
      <cdr:y>0.89489</cdr:y>
    </cdr:from>
    <cdr:to>
      <cdr:x>0.96723</cdr:x>
      <cdr:y>0.98321</cdr:y>
    </cdr:to>
    <cdr:sp macro="" textlink="Ш5!$A$11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151751" y="2400300"/>
          <a:ext cx="4324376" cy="236905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0.006</cdr:x>
      <cdr:y>0.09991</cdr:y>
    </cdr:from>
    <cdr:to>
      <cdr:x>0.14897</cdr:x>
      <cdr:y>0.18734</cdr:y>
    </cdr:to>
    <cdr:sp macro="" textlink="Ш5!$A$5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7D64D2BE-7060-4825-B988-4953FBF6DE67}"/>
            </a:ext>
          </a:extLst>
        </cdr:cNvPr>
        <cdr:cNvSpPr txBox="1"/>
      </cdr:nvSpPr>
      <cdr:spPr>
        <a:xfrm xmlns:a="http://schemas.openxmlformats.org/drawingml/2006/main">
          <a:off x="39370" y="267970"/>
          <a:ext cx="937460" cy="2345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36FFC700-DC52-49F3-AC13-1529F8416AD2}" type="TxLink">
            <a:rPr lang="ru-RU" sz="10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Факт 2018 и прогноз 2019</a:t>
          </a:fld>
          <a:endParaRPr lang="ru-RU" sz="1050" u="sng" cap="small" baseline="0"/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587822</xdr:colOff>
      <xdr:row>4</xdr:row>
      <xdr:rowOff>146873</xdr:rowOff>
    </xdr:from>
    <xdr:to>
      <xdr:col>0</xdr:col>
      <xdr:colOff>6673915</xdr:colOff>
      <xdr:row>42</xdr:row>
      <xdr:rowOff>1004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293" y="1202787"/>
          <a:ext cx="6086093" cy="585216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</xdr:col>
      <xdr:colOff>312964</xdr:colOff>
      <xdr:row>4</xdr:row>
      <xdr:rowOff>145869</xdr:rowOff>
    </xdr:from>
    <xdr:to>
      <xdr:col>2</xdr:col>
      <xdr:colOff>5794559</xdr:colOff>
      <xdr:row>42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xmlns="" id="{00000000-0008-0000-02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338"/>
        <a:stretch/>
      </xdr:blipFill>
      <xdr:spPr>
        <a:xfrm>
          <a:off x="7443107" y="1207226"/>
          <a:ext cx="5481595" cy="6058988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0</xdr:col>
      <xdr:colOff>908050</xdr:colOff>
      <xdr:row>0</xdr:row>
      <xdr:rowOff>339532</xdr:rowOff>
    </xdr:to>
    <xdr:pic>
      <xdr:nvPicPr>
        <xdr:cNvPr id="7" name="Рисунок 6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xmlns="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08050" cy="339532"/>
        </a:xfrm>
        <a:prstGeom prst="rect">
          <a:avLst/>
        </a:prstGeom>
      </xdr:spPr>
    </xdr:pic>
    <xdr:clientData/>
  </xdr:twoCellAnchor>
</xdr:wsDr>
</file>

<file path=xl/drawings/drawing30.xml><?xml version="1.0" encoding="utf-8"?>
<c:userShapes xmlns:c="http://schemas.openxmlformats.org/drawingml/2006/chart">
  <cdr:relSizeAnchor xmlns:cdr="http://schemas.openxmlformats.org/drawingml/2006/chartDrawing">
    <cdr:from>
      <cdr:x>0.20343</cdr:x>
      <cdr:y>0.89489</cdr:y>
    </cdr:from>
    <cdr:to>
      <cdr:x>0.96723</cdr:x>
      <cdr:y>0.98321</cdr:y>
    </cdr:to>
    <cdr:sp macro="" textlink="Ш5!$A$11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151751" y="2400300"/>
          <a:ext cx="4324376" cy="236905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0.006</cdr:x>
      <cdr:y>0.09991</cdr:y>
    </cdr:from>
    <cdr:to>
      <cdr:x>0.14897</cdr:x>
      <cdr:y>0.18734</cdr:y>
    </cdr:to>
    <cdr:sp macro="" textlink="Ш5!$A$5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7D64D2BE-7060-4825-B988-4953FBF6DE67}"/>
            </a:ext>
          </a:extLst>
        </cdr:cNvPr>
        <cdr:cNvSpPr txBox="1"/>
      </cdr:nvSpPr>
      <cdr:spPr>
        <a:xfrm xmlns:a="http://schemas.openxmlformats.org/drawingml/2006/main">
          <a:off x="39370" y="267970"/>
          <a:ext cx="937460" cy="2345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36FFC700-DC52-49F3-AC13-1529F8416AD2}" type="TxLink">
            <a:rPr lang="ru-RU" sz="10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Факт 2018 и прогноз 2019</a:t>
          </a:fld>
          <a:endParaRPr lang="ru-RU" sz="1050" u="sng" cap="small" baseline="0"/>
        </a:p>
      </cdr:txBody>
    </cdr:sp>
  </cdr:relSizeAnchor>
</c:userShapes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40458</xdr:colOff>
      <xdr:row>22</xdr:row>
      <xdr:rowOff>69615</xdr:rowOff>
    </xdr:from>
    <xdr:to>
      <xdr:col>12</xdr:col>
      <xdr:colOff>302901</xdr:colOff>
      <xdr:row>38</xdr:row>
      <xdr:rowOff>97158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xmlns="" id="{00000000-0008-0000-1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14</xdr:col>
      <xdr:colOff>36286</xdr:colOff>
      <xdr:row>22</xdr:row>
      <xdr:rowOff>75058</xdr:rowOff>
    </xdr:from>
    <xdr:to>
      <xdr:col>23</xdr:col>
      <xdr:colOff>541842</xdr:colOff>
      <xdr:row>38</xdr:row>
      <xdr:rowOff>102601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xmlns="" id="{00000000-0008-0000-13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52614</xdr:colOff>
      <xdr:row>40</xdr:row>
      <xdr:rowOff>69850</xdr:rowOff>
    </xdr:from>
    <xdr:to>
      <xdr:col>24</xdr:col>
      <xdr:colOff>2999</xdr:colOff>
      <xdr:row>56</xdr:row>
      <xdr:rowOff>123193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xmlns="" id="{00000000-0008-0000-13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50799</xdr:colOff>
      <xdr:row>40</xdr:row>
      <xdr:rowOff>69850</xdr:rowOff>
    </xdr:from>
    <xdr:to>
      <xdr:col>12</xdr:col>
      <xdr:colOff>313242</xdr:colOff>
      <xdr:row>56</xdr:row>
      <xdr:rowOff>123192</xdr:rowOff>
    </xdr:to>
    <xdr:grpSp>
      <xdr:nvGrpSpPr>
        <xdr:cNvPr id="5" name="Группа 4">
          <a:extLst>
            <a:ext uri="{FF2B5EF4-FFF2-40B4-BE49-F238E27FC236}">
              <a16:creationId xmlns:a16="http://schemas.microsoft.com/office/drawing/2014/main" xmlns="" id="{00000000-0008-0000-1300-000005000000}"/>
            </a:ext>
          </a:extLst>
        </xdr:cNvPr>
        <xdr:cNvGrpSpPr/>
      </xdr:nvGrpSpPr>
      <xdr:grpSpPr>
        <a:xfrm>
          <a:off x="50799" y="7671707"/>
          <a:ext cx="6394729" cy="2956199"/>
          <a:chOff x="81642" y="10108292"/>
          <a:chExt cx="7675200" cy="3894350"/>
        </a:xfrm>
      </xdr:grpSpPr>
      <xdr:grpSp>
        <xdr:nvGrpSpPr>
          <xdr:cNvPr id="7" name="Группа 6">
            <a:extLst>
              <a:ext uri="{FF2B5EF4-FFF2-40B4-BE49-F238E27FC236}">
                <a16:creationId xmlns:a16="http://schemas.microsoft.com/office/drawing/2014/main" xmlns="" id="{00000000-0008-0000-1300-000007000000}"/>
              </a:ext>
            </a:extLst>
          </xdr:cNvPr>
          <xdr:cNvGrpSpPr/>
        </xdr:nvGrpSpPr>
        <xdr:grpSpPr>
          <a:xfrm>
            <a:off x="81642" y="10108292"/>
            <a:ext cx="7675200" cy="3894350"/>
            <a:chOff x="105726" y="1747837"/>
            <a:chExt cx="6519865" cy="2744153"/>
          </a:xfrm>
        </xdr:grpSpPr>
        <xdr:graphicFrame macro="">
          <xdr:nvGraphicFramePr>
            <xdr:cNvPr id="8" name="Диаграмма 7">
              <a:extLst>
                <a:ext uri="{FF2B5EF4-FFF2-40B4-BE49-F238E27FC236}">
                  <a16:creationId xmlns:a16="http://schemas.microsoft.com/office/drawing/2014/main" xmlns="" id="{00000000-0008-0000-1300-000008000000}"/>
                </a:ext>
              </a:extLst>
            </xdr:cNvPr>
            <xdr:cNvGraphicFramePr>
              <a:graphicFrameLocks/>
            </xdr:cNvGraphicFramePr>
          </xdr:nvGraphicFramePr>
          <xdr:xfrm>
            <a:off x="105726" y="1747837"/>
            <a:ext cx="6519865" cy="2744153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  <xdr:graphicFrame macro="">
          <xdr:nvGraphicFramePr>
            <xdr:cNvPr id="9" name="Диаграмма 8">
              <a:extLst>
                <a:ext uri="{FF2B5EF4-FFF2-40B4-BE49-F238E27FC236}">
                  <a16:creationId xmlns:a16="http://schemas.microsoft.com/office/drawing/2014/main" xmlns="" id="{00000000-0008-0000-1300-000009000000}"/>
                </a:ext>
              </a:extLst>
            </xdr:cNvPr>
            <xdr:cNvGraphicFramePr/>
          </xdr:nvGraphicFramePr>
          <xdr:xfrm>
            <a:off x="4732020" y="1824990"/>
            <a:ext cx="1794510" cy="2463826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5"/>
            </a:graphicData>
          </a:graphic>
        </xdr:graphicFrame>
      </xdr:grpSp>
      <xdr:sp macro="" textlink="$A$13">
        <xdr:nvSpPr>
          <xdr:cNvPr id="12" name="TextBox 1">
            <a:extLst>
              <a:ext uri="{FF2B5EF4-FFF2-40B4-BE49-F238E27FC236}">
                <a16:creationId xmlns:a16="http://schemas.microsoft.com/office/drawing/2014/main" xmlns="" id="{00000000-0008-0000-1300-00000C000000}"/>
              </a:ext>
            </a:extLst>
          </xdr:cNvPr>
          <xdr:cNvSpPr txBox="1"/>
        </xdr:nvSpPr>
        <xdr:spPr>
          <a:xfrm>
            <a:off x="1787071" y="13673364"/>
            <a:ext cx="5910390" cy="223498"/>
          </a:xfrm>
          <a:prstGeom prst="rect">
            <a:avLst/>
          </a:prstGeom>
          <a:ln>
            <a:noFill/>
          </a:ln>
        </xdr:spPr>
        <xdr:txBody>
          <a:bodyPr wrap="square" rtlCol="0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r" rtl="0" eaLnBrk="1" fontAlgn="auto" latinLnBrk="0" hangingPunct="1"/>
            <a:fld id="{E56A383A-3888-40DC-BFC7-9C38FF0F304E}" type="TxLink">
              <a:rPr lang="ru-RU" sz="1000" b="0" i="1" u="none" strike="noStrike">
                <a:solidFill>
                  <a:srgbClr val="BFBFBF"/>
                </a:solidFill>
                <a:effectLst/>
                <a:latin typeface="Arial"/>
                <a:ea typeface="Roboto Light" panose="02000000000000000000" pitchFamily="2" charset="0"/>
                <a:cs typeface="Arial"/>
              </a:rPr>
              <a:pPr algn="r" rtl="0" eaLnBrk="1" fontAlgn="auto" latinLnBrk="0" hangingPunct="1"/>
              <a:t>ИСТОЧНИК: название источника и ссылка на источник</a:t>
            </a:fld>
            <a:endParaRPr lang="en-US" b="0" i="1">
              <a:solidFill>
                <a:schemeClr val="bg1">
                  <a:lumMod val="50000"/>
                </a:schemeClr>
              </a:solidFill>
              <a:effectLst/>
              <a:latin typeface="Roboto Light" panose="02000000000000000000" pitchFamily="2" charset="0"/>
              <a:ea typeface="Roboto Light" panose="02000000000000000000" pitchFamily="2" charset="0"/>
            </a:endParaRPr>
          </a:p>
        </xdr:txBody>
      </xdr:sp>
    </xdr:grpSp>
    <xdr:clientData/>
  </xdr:twoCellAnchor>
  <xdr:twoCellAnchor editAs="oneCell">
    <xdr:from>
      <xdr:col>0</xdr:col>
      <xdr:colOff>13608</xdr:colOff>
      <xdr:row>57</xdr:row>
      <xdr:rowOff>172358</xdr:rowOff>
    </xdr:from>
    <xdr:to>
      <xdr:col>24</xdr:col>
      <xdr:colOff>24493</xdr:colOff>
      <xdr:row>62</xdr:row>
      <xdr:rowOff>97972</xdr:rowOff>
    </xdr:to>
    <xdr:sp macro="" textlink="">
      <xdr:nvSpPr>
        <xdr:cNvPr id="11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300-00000B000000}"/>
            </a:ext>
          </a:extLst>
        </xdr:cNvPr>
        <xdr:cNvSpPr/>
      </xdr:nvSpPr>
      <xdr:spPr>
        <a:xfrm>
          <a:off x="13608" y="10677072"/>
          <a:ext cx="12964885" cy="810079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Не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подписывайте без надобности все точки данных,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когда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так много линий на графике.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Достаточно первых и последних. Если могут потребоваться все значения - просто приложите таблицу с данными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Цветовые решения можно выбрать исходя из корпоративных цветов или устойчивых ассоциаций (мужчины - синим, женщины - розовым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;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значимые категории - ярким, незначимые - серым)</a:t>
          </a:r>
        </a:p>
      </xdr:txBody>
    </xdr:sp>
    <xdr:clientData/>
  </xdr:twoCellAnchor>
</xdr:wsDr>
</file>

<file path=xl/drawings/drawing32.xml><?xml version="1.0" encoding="utf-8"?>
<c:userShapes xmlns:c="http://schemas.openxmlformats.org/drawingml/2006/chart">
  <cdr:relSizeAnchor xmlns:cdr="http://schemas.openxmlformats.org/drawingml/2006/chartDrawing">
    <cdr:from>
      <cdr:x>0.19043</cdr:x>
      <cdr:y>0.92383</cdr:y>
    </cdr:from>
    <cdr:to>
      <cdr:x>0.96068</cdr:x>
      <cdr:y>0.98133</cdr:y>
    </cdr:to>
    <cdr:sp macro="" textlink="Ш6!$A$13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461202" y="3590855"/>
          <a:ext cx="5910390" cy="223499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0.00941</cdr:x>
      <cdr:y>0.09494</cdr:y>
    </cdr:from>
    <cdr:to>
      <cdr:x>0.27363</cdr:x>
      <cdr:y>0.17441</cdr:y>
    </cdr:to>
    <cdr:sp macro="" textlink="Ш6!$A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B2318DC-ED19-46D4-85E8-D61A90159771}"/>
            </a:ext>
          </a:extLst>
        </cdr:cNvPr>
        <cdr:cNvSpPr txBox="1"/>
      </cdr:nvSpPr>
      <cdr:spPr>
        <a:xfrm xmlns:a="http://schemas.openxmlformats.org/drawingml/2006/main">
          <a:off x="75191" y="350520"/>
          <a:ext cx="2110740" cy="29337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29882F3D-34E3-44E0-8A88-D33245FB3FC6}" type="TxLink">
            <a:rPr lang="ru-RU" sz="105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Подзаголовок</a:t>
          </a:fld>
          <a:endParaRPr lang="ru-RU" sz="1050" u="sng" cap="small" baseline="0"/>
        </a:p>
      </cdr:txBody>
    </cdr:sp>
  </cdr:relSizeAnchor>
</c:userShapes>
</file>

<file path=xl/drawings/drawing33.xml><?xml version="1.0" encoding="utf-8"?>
<c:userShapes xmlns:c="http://schemas.openxmlformats.org/drawingml/2006/chart">
  <cdr:relSizeAnchor xmlns:cdr="http://schemas.openxmlformats.org/drawingml/2006/chartDrawing">
    <cdr:from>
      <cdr:x>0.20343</cdr:x>
      <cdr:y>0.92571</cdr:y>
    </cdr:from>
    <cdr:to>
      <cdr:x>0.97368</cdr:x>
      <cdr:y>0.98321</cdr:y>
    </cdr:to>
    <cdr:sp macro="" textlink="Ш6!$A$13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560988" y="3488159"/>
          <a:ext cx="5910422" cy="216665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0.00941</cdr:x>
      <cdr:y>0.09494</cdr:y>
    </cdr:from>
    <cdr:to>
      <cdr:x>0.27363</cdr:x>
      <cdr:y>0.17441</cdr:y>
    </cdr:to>
    <cdr:sp macro="" textlink="Ш6!$A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B2318DC-ED19-46D4-85E8-D61A90159771}"/>
            </a:ext>
          </a:extLst>
        </cdr:cNvPr>
        <cdr:cNvSpPr txBox="1"/>
      </cdr:nvSpPr>
      <cdr:spPr>
        <a:xfrm xmlns:a="http://schemas.openxmlformats.org/drawingml/2006/main">
          <a:off x="75191" y="350520"/>
          <a:ext cx="2110740" cy="29337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29882F3D-34E3-44E0-8A88-D33245FB3FC6}" type="TxLink">
            <a:rPr lang="ru-RU" sz="105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Подзаголовок</a:t>
          </a:fld>
          <a:endParaRPr lang="ru-RU" sz="1050" u="sng" cap="small" baseline="0"/>
        </a:p>
      </cdr:txBody>
    </cdr:sp>
  </cdr:relSizeAnchor>
</c:userShapes>
</file>

<file path=xl/drawings/drawing34.xml><?xml version="1.0" encoding="utf-8"?>
<c:userShapes xmlns:c="http://schemas.openxmlformats.org/drawingml/2006/chart">
  <cdr:relSizeAnchor xmlns:cdr="http://schemas.openxmlformats.org/drawingml/2006/chartDrawing">
    <cdr:from>
      <cdr:x>0.20343</cdr:x>
      <cdr:y>0.92571</cdr:y>
    </cdr:from>
    <cdr:to>
      <cdr:x>0.97368</cdr:x>
      <cdr:y>0.98321</cdr:y>
    </cdr:to>
    <cdr:sp macro="" textlink="Ш6!$A$13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560988" y="3488159"/>
          <a:ext cx="5910422" cy="216665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0.00941</cdr:x>
      <cdr:y>0.09494</cdr:y>
    </cdr:from>
    <cdr:to>
      <cdr:x>0.27363</cdr:x>
      <cdr:y>0.17441</cdr:y>
    </cdr:to>
    <cdr:sp macro="" textlink="Ш6!$A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B2318DC-ED19-46D4-85E8-D61A90159771}"/>
            </a:ext>
          </a:extLst>
        </cdr:cNvPr>
        <cdr:cNvSpPr txBox="1"/>
      </cdr:nvSpPr>
      <cdr:spPr>
        <a:xfrm xmlns:a="http://schemas.openxmlformats.org/drawingml/2006/main">
          <a:off x="75191" y="350520"/>
          <a:ext cx="2110740" cy="29337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29882F3D-34E3-44E0-8A88-D33245FB3FC6}" type="TxLink">
            <a:rPr lang="ru-RU" sz="105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Подзаголовок</a:t>
          </a:fld>
          <a:endParaRPr lang="ru-RU" sz="1050" u="sng" cap="small" baseline="0"/>
        </a:p>
      </cdr:txBody>
    </cdr:sp>
  </cdr:relSizeAnchor>
</c:userShapes>
</file>

<file path=xl/drawings/drawing35.xml><?xml version="1.0" encoding="utf-8"?>
<c:userShapes xmlns:c="http://schemas.openxmlformats.org/drawingml/2006/chart">
  <cdr:relSizeAnchor xmlns:cdr="http://schemas.openxmlformats.org/drawingml/2006/chartDrawing">
    <cdr:from>
      <cdr:x>0.27655</cdr:x>
      <cdr:y>0.14921</cdr:y>
    </cdr:from>
    <cdr:to>
      <cdr:x>0.4168</cdr:x>
      <cdr:y>0.23529</cdr:y>
    </cdr:to>
    <cdr:sp macro="" textlink="Ш6!$A$6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2DD2237B-3437-4C79-BFAD-6202DDF041EC}"/>
            </a:ext>
          </a:extLst>
        </cdr:cNvPr>
        <cdr:cNvSpPr txBox="1"/>
      </cdr:nvSpPr>
      <cdr:spPr>
        <a:xfrm xmlns:a="http://schemas.openxmlformats.org/drawingml/2006/main">
          <a:off x="1803068" y="520792"/>
          <a:ext cx="914411" cy="30044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617B9B70-43FB-40AB-AF72-8AA42C6384B9}" type="TxLink">
            <a:rPr lang="ru-RU" sz="1100" b="0" i="0" u="sng" strike="noStrike" cap="small">
              <a:solidFill>
                <a:srgbClr val="000000"/>
              </a:solidFill>
              <a:latin typeface="Arial"/>
              <a:cs typeface="Arial"/>
            </a:rPr>
            <a:pPr/>
            <a:t>По годам</a:t>
          </a:fld>
          <a:endParaRPr lang="ru-RU" sz="1400" b="0" u="sng" cap="small">
            <a:latin typeface="+mn-lt"/>
          </a:endParaRPr>
        </a:p>
      </cdr:txBody>
    </cdr:sp>
  </cdr:relSizeAnchor>
</c:userShapes>
</file>

<file path=xl/drawings/drawing36.xml><?xml version="1.0" encoding="utf-8"?>
<c:userShapes xmlns:c="http://schemas.openxmlformats.org/drawingml/2006/chart">
  <cdr:relSizeAnchor xmlns:cdr="http://schemas.openxmlformats.org/drawingml/2006/chartDrawing">
    <cdr:from>
      <cdr:x>0.23142</cdr:x>
      <cdr:y>0.12036</cdr:y>
    </cdr:from>
    <cdr:to>
      <cdr:x>0.98098</cdr:x>
      <cdr:y>0.21658</cdr:y>
    </cdr:to>
    <cdr:sp macro="" textlink="Ш6!$V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D0A4731B-1C8D-4710-9AD9-B65BD037FDD1}"/>
            </a:ext>
          </a:extLst>
        </cdr:cNvPr>
        <cdr:cNvSpPr txBox="1"/>
      </cdr:nvSpPr>
      <cdr:spPr>
        <a:xfrm xmlns:a="http://schemas.openxmlformats.org/drawingml/2006/main">
          <a:off x="415290" y="404788"/>
          <a:ext cx="1345084" cy="32360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795C26C4-5DCB-48DF-9044-174954B3ED00}" type="TxLink">
            <a:rPr lang="ru-RU" sz="1100" b="0" i="0" u="sng" strike="noStrike" cap="small">
              <a:solidFill>
                <a:srgbClr val="000000"/>
              </a:solidFill>
              <a:latin typeface="Arial"/>
              <a:ea typeface="+mn-ea"/>
              <a:cs typeface="Arial"/>
            </a:rPr>
            <a:pPr marL="0" indent="0" algn="ctr"/>
            <a:t>Нарастающий итог</a:t>
          </a:fld>
          <a:endParaRPr lang="ru-RU" sz="1100" b="0" u="sng" cap="small">
            <a:latin typeface="+mn-lt"/>
            <a:ea typeface="+mn-ea"/>
            <a:cs typeface="+mn-cs"/>
          </a:endParaRPr>
        </a:p>
      </cdr:txBody>
    </cdr:sp>
  </cdr:relSizeAnchor>
</c:userShapes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16</xdr:row>
      <xdr:rowOff>111123</xdr:rowOff>
    </xdr:from>
    <xdr:to>
      <xdr:col>4</xdr:col>
      <xdr:colOff>1377</xdr:colOff>
      <xdr:row>34</xdr:row>
      <xdr:rowOff>171873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xmlns="" id="{58D8C1D0-5D8F-43B3-8097-7E0726696F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absolute">
    <xdr:from>
      <xdr:col>5</xdr:col>
      <xdr:colOff>151734</xdr:colOff>
      <xdr:row>16</xdr:row>
      <xdr:rowOff>111123</xdr:rowOff>
    </xdr:from>
    <xdr:to>
      <xdr:col>10</xdr:col>
      <xdr:colOff>166546</xdr:colOff>
      <xdr:row>34</xdr:row>
      <xdr:rowOff>171873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xmlns="" id="{324089C1-4236-49D7-940F-0B0683AAC7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171761</xdr:colOff>
      <xdr:row>16</xdr:row>
      <xdr:rowOff>111123</xdr:rowOff>
    </xdr:from>
    <xdr:to>
      <xdr:col>16</xdr:col>
      <xdr:colOff>496136</xdr:colOff>
      <xdr:row>34</xdr:row>
      <xdr:rowOff>171873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xmlns="" id="{6F5F189A-10A7-4A4D-AB73-EE68F1D2E88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18143</xdr:colOff>
      <xdr:row>36</xdr:row>
      <xdr:rowOff>45358</xdr:rowOff>
    </xdr:from>
    <xdr:to>
      <xdr:col>16</xdr:col>
      <xdr:colOff>508000</xdr:colOff>
      <xdr:row>41</xdr:row>
      <xdr:rowOff>18143</xdr:rowOff>
    </xdr:to>
    <xdr:sp macro="" textlink="">
      <xdr:nvSpPr>
        <xdr:cNvPr id="6" name="Прямоугольник: скругленные углы 5">
          <a:extLst>
            <a:ext uri="{FF2B5EF4-FFF2-40B4-BE49-F238E27FC236}">
              <a16:creationId xmlns:a16="http://schemas.microsoft.com/office/drawing/2014/main" xmlns="" id="{9B38F94C-112E-44FB-9FCB-BDE2ABC875F0}"/>
            </a:ext>
          </a:extLst>
        </xdr:cNvPr>
        <xdr:cNvSpPr/>
      </xdr:nvSpPr>
      <xdr:spPr>
        <a:xfrm>
          <a:off x="90714" y="6821715"/>
          <a:ext cx="11638643" cy="879928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Слоупграф,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или наклонный график, показывает моментальное изменение величины во времени + ранжирование категорий (т.е. и начальные и конечные точки отсротированы)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Такие графики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обеспечивают высокую информативность, показывая сразу как общую картину, так и каждую категорию в отдельности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38.xml><?xml version="1.0" encoding="utf-8"?>
<c:userShapes xmlns:c="http://schemas.openxmlformats.org/drawingml/2006/chart">
  <cdr:relSizeAnchor xmlns:cdr="http://schemas.openxmlformats.org/drawingml/2006/chartDrawing">
    <cdr:from>
      <cdr:x>0.0297</cdr:x>
      <cdr:y>0.33778</cdr:y>
    </cdr:from>
    <cdr:to>
      <cdr:x>0.23769</cdr:x>
      <cdr:y>0.40542</cdr:y>
    </cdr:to>
    <cdr:sp macro="" textlink="Ш7!$A$8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CC3334F3-09EC-4AE8-8C1C-7E333F365C81}"/>
            </a:ext>
          </a:extLst>
        </cdr:cNvPr>
        <cdr:cNvSpPr txBox="1"/>
      </cdr:nvSpPr>
      <cdr:spPr>
        <a:xfrm xmlns:a="http://schemas.openxmlformats.org/drawingml/2006/main">
          <a:off x="102079" y="1123613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fld id="{51129111-81FD-4472-A8B6-7089D3F1E5FB}" type="TxLink">
            <a:rPr lang="ru-RU" sz="900" b="0" i="0" u="none" strike="noStrike" baseline="0">
              <a:solidFill>
                <a:srgbClr val="595959"/>
              </a:solidFill>
              <a:latin typeface="Arial"/>
              <a:cs typeface="Arial"/>
            </a:rPr>
            <a:pPr/>
            <a:t>Категория 1</a:t>
          </a:fld>
          <a:endParaRPr lang="ru-RU" sz="1050" baseline="0">
            <a:solidFill>
              <a:srgbClr val="595959"/>
            </a:solidFill>
          </a:endParaRPr>
        </a:p>
      </cdr:txBody>
    </cdr:sp>
  </cdr:relSizeAnchor>
  <cdr:relSizeAnchor xmlns:cdr="http://schemas.openxmlformats.org/drawingml/2006/chartDrawing">
    <cdr:from>
      <cdr:x>0.03133</cdr:x>
      <cdr:y>0.55046</cdr:y>
    </cdr:from>
    <cdr:to>
      <cdr:x>0.23932</cdr:x>
      <cdr:y>0.61809</cdr:y>
    </cdr:to>
    <cdr:sp macro="" textlink="Ш7!$A$9">
      <cdr:nvSpPr>
        <cdr:cNvPr id="6" name="TextBox 5">
          <a:extLst xmlns:a="http://schemas.openxmlformats.org/drawingml/2006/main">
            <a:ext uri="{FF2B5EF4-FFF2-40B4-BE49-F238E27FC236}">
              <a16:creationId xmlns:a16="http://schemas.microsoft.com/office/drawing/2014/main" xmlns="" id="{AB00D199-BE67-485D-B03D-41ED9CD2BB4D}"/>
            </a:ext>
          </a:extLst>
        </cdr:cNvPr>
        <cdr:cNvSpPr txBox="1"/>
      </cdr:nvSpPr>
      <cdr:spPr>
        <a:xfrm xmlns:a="http://schemas.openxmlformats.org/drawingml/2006/main">
          <a:off x="107683" y="1831071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A4C698FF-13E3-41EB-B5E3-0BE3287A06DD}" type="TxLink">
            <a:rPr lang="ru-RU" sz="900" b="0" i="0" u="none" strike="noStrike" baseline="0">
              <a:solidFill>
                <a:srgbClr val="595959"/>
              </a:solidFill>
              <a:latin typeface="Arial"/>
              <a:ea typeface="+mn-ea"/>
              <a:cs typeface="Arial"/>
            </a:rPr>
            <a:pPr marL="0" indent="0"/>
            <a:t>Категория 2</a:t>
          </a:fld>
          <a:endParaRPr lang="ru-RU" sz="900" b="0" i="0" u="none" strike="noStrike" baseline="0">
            <a:solidFill>
              <a:srgbClr val="595959"/>
            </a:solidFill>
            <a:latin typeface="Arial"/>
            <a:ea typeface="+mn-ea"/>
            <a:cs typeface="Arial"/>
          </a:endParaRPr>
        </a:p>
      </cdr:txBody>
    </cdr:sp>
  </cdr:relSizeAnchor>
  <cdr:relSizeAnchor xmlns:cdr="http://schemas.openxmlformats.org/drawingml/2006/chartDrawing">
    <cdr:from>
      <cdr:x>0.0297</cdr:x>
      <cdr:y>0.65118</cdr:y>
    </cdr:from>
    <cdr:to>
      <cdr:x>0.23769</cdr:x>
      <cdr:y>0.71882</cdr:y>
    </cdr:to>
    <cdr:sp macro="" textlink="Ш7!$A$10">
      <cdr:nvSpPr>
        <cdr:cNvPr id="7" name="TextBox 6">
          <a:extLst xmlns:a="http://schemas.openxmlformats.org/drawingml/2006/main">
            <a:ext uri="{FF2B5EF4-FFF2-40B4-BE49-F238E27FC236}">
              <a16:creationId xmlns:a16="http://schemas.microsoft.com/office/drawing/2014/main" xmlns="" id="{75576EA6-ADD3-4845-B4BB-9D43702ABC07}"/>
            </a:ext>
          </a:extLst>
        </cdr:cNvPr>
        <cdr:cNvSpPr txBox="1"/>
      </cdr:nvSpPr>
      <cdr:spPr>
        <a:xfrm xmlns:a="http://schemas.openxmlformats.org/drawingml/2006/main">
          <a:off x="102079" y="2166125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9B6F8B5B-6C0A-47A9-9D46-2333A17B3377}" type="TxLink">
            <a:rPr lang="ru-RU" sz="900" b="0" i="0" u="none" strike="noStrike" baseline="0">
              <a:solidFill>
                <a:srgbClr val="595959"/>
              </a:solidFill>
              <a:latin typeface="Arial"/>
              <a:ea typeface="+mn-ea"/>
              <a:cs typeface="Arial"/>
            </a:rPr>
            <a:pPr marL="0" indent="0"/>
            <a:t>Категория 3</a:t>
          </a:fld>
          <a:endParaRPr lang="ru-RU" sz="900" b="0" i="0" u="none" strike="noStrike" baseline="0">
            <a:solidFill>
              <a:srgbClr val="595959"/>
            </a:solidFill>
            <a:latin typeface="Arial"/>
            <a:ea typeface="+mn-ea"/>
            <a:cs typeface="Arial"/>
          </a:endParaRPr>
        </a:p>
      </cdr:txBody>
    </cdr:sp>
  </cdr:relSizeAnchor>
  <cdr:relSizeAnchor xmlns:cdr="http://schemas.openxmlformats.org/drawingml/2006/chartDrawing">
    <cdr:from>
      <cdr:x>0.02807</cdr:x>
      <cdr:y>0.73562</cdr:y>
    </cdr:from>
    <cdr:to>
      <cdr:x>0.24681</cdr:x>
      <cdr:y>0.80326</cdr:y>
    </cdr:to>
    <cdr:sp macro="" textlink="Ш7!$A$11">
      <cdr:nvSpPr>
        <cdr:cNvPr id="8" name="TextBox 7">
          <a:extLst xmlns:a="http://schemas.openxmlformats.org/drawingml/2006/main">
            <a:ext uri="{FF2B5EF4-FFF2-40B4-BE49-F238E27FC236}">
              <a16:creationId xmlns:a16="http://schemas.microsoft.com/office/drawing/2014/main" xmlns="" id="{1D1682B9-2D6F-4155-9F24-D9F660FDCCC4}"/>
            </a:ext>
          </a:extLst>
        </cdr:cNvPr>
        <cdr:cNvSpPr txBox="1"/>
      </cdr:nvSpPr>
      <cdr:spPr>
        <a:xfrm xmlns:a="http://schemas.openxmlformats.org/drawingml/2006/main">
          <a:off x="96476" y="2447013"/>
          <a:ext cx="751800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3129DFB0-799D-4724-9525-8427AE77DB33}" type="TxLink">
            <a:rPr lang="ru-RU" sz="900" b="1" i="0" u="none" strike="noStrike" baseline="0">
              <a:solidFill>
                <a:srgbClr val="FF9933"/>
              </a:solidFill>
              <a:latin typeface="Arial"/>
              <a:ea typeface="+mn-ea"/>
              <a:cs typeface="Arial"/>
            </a:rPr>
            <a:pPr marL="0" indent="0"/>
            <a:t>Категория 4</a:t>
          </a:fld>
          <a:endParaRPr lang="ru-RU" sz="900" b="1" i="0" u="none" strike="noStrike" baseline="0">
            <a:solidFill>
              <a:srgbClr val="FF9933"/>
            </a:solidFill>
            <a:latin typeface="Arial"/>
            <a:ea typeface="+mn-ea"/>
            <a:cs typeface="Arial"/>
          </a:endParaRPr>
        </a:p>
      </cdr:txBody>
    </cdr:sp>
  </cdr:relSizeAnchor>
  <cdr:relSizeAnchor xmlns:cdr="http://schemas.openxmlformats.org/drawingml/2006/chartDrawing">
    <cdr:from>
      <cdr:x>0.03296</cdr:x>
      <cdr:y>0.81118</cdr:y>
    </cdr:from>
    <cdr:to>
      <cdr:x>0.24095</cdr:x>
      <cdr:y>0.87882</cdr:y>
    </cdr:to>
    <cdr:sp macro="" textlink="Ш7!$A$12">
      <cdr:nvSpPr>
        <cdr:cNvPr id="9" name="TextBox 8">
          <a:extLst xmlns:a="http://schemas.openxmlformats.org/drawingml/2006/main">
            <a:ext uri="{FF2B5EF4-FFF2-40B4-BE49-F238E27FC236}">
              <a16:creationId xmlns:a16="http://schemas.microsoft.com/office/drawing/2014/main" xmlns="" id="{09E40866-6F6F-4100-BC72-6F3C7B85B1FF}"/>
            </a:ext>
          </a:extLst>
        </cdr:cNvPr>
        <cdr:cNvSpPr txBox="1"/>
      </cdr:nvSpPr>
      <cdr:spPr>
        <a:xfrm xmlns:a="http://schemas.openxmlformats.org/drawingml/2006/main">
          <a:off x="113287" y="2698359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E3F28E88-4F32-41D9-B6B3-A2D681C6DEAF}" type="TxLink">
            <a:rPr lang="ru-RU" sz="900" b="0" i="0" u="none" strike="noStrike" baseline="0">
              <a:solidFill>
                <a:srgbClr val="595959"/>
              </a:solidFill>
              <a:latin typeface="Arial"/>
              <a:ea typeface="+mn-ea"/>
              <a:cs typeface="Arial"/>
            </a:rPr>
            <a:pPr marL="0" indent="0"/>
            <a:t>Категория 5</a:t>
          </a:fld>
          <a:endParaRPr lang="ru-RU" sz="900" b="0" i="0" u="none" strike="noStrike" baseline="0">
            <a:solidFill>
              <a:srgbClr val="595959"/>
            </a:solidFill>
            <a:latin typeface="Arial"/>
            <a:ea typeface="+mn-ea"/>
            <a:cs typeface="Arial"/>
          </a:endParaRPr>
        </a:p>
      </cdr:txBody>
    </cdr:sp>
  </cdr:relSizeAnchor>
</c:userShapes>
</file>

<file path=xl/drawings/drawing39.xml><?xml version="1.0" encoding="utf-8"?>
<c:userShapes xmlns:c="http://schemas.openxmlformats.org/drawingml/2006/chart">
  <cdr:relSizeAnchor xmlns:cdr="http://schemas.openxmlformats.org/drawingml/2006/chartDrawing">
    <cdr:from>
      <cdr:x>0.0297</cdr:x>
      <cdr:y>0.33778</cdr:y>
    </cdr:from>
    <cdr:to>
      <cdr:x>0.23893</cdr:x>
      <cdr:y>0.40542</cdr:y>
    </cdr:to>
    <cdr:sp macro="" textlink="Ш7!$A$8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CC3334F3-09EC-4AE8-8C1C-7E333F365C81}"/>
            </a:ext>
          </a:extLst>
        </cdr:cNvPr>
        <cdr:cNvSpPr txBox="1"/>
      </cdr:nvSpPr>
      <cdr:spPr>
        <a:xfrm xmlns:a="http://schemas.openxmlformats.org/drawingml/2006/main">
          <a:off x="101473" y="1123613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fld id="{51129111-81FD-4472-A8B6-7089D3F1E5FB}" type="TxLink">
            <a:rPr lang="ru-RU" sz="900" b="0" i="0" u="none" strike="noStrike" baseline="0">
              <a:solidFill>
                <a:srgbClr val="D09786"/>
              </a:solidFill>
              <a:latin typeface="Arial"/>
              <a:cs typeface="Arial"/>
            </a:rPr>
            <a:pPr/>
            <a:t>Категория 1</a:t>
          </a:fld>
          <a:endParaRPr lang="ru-RU" sz="1050" baseline="0">
            <a:solidFill>
              <a:srgbClr val="D09786"/>
            </a:solidFill>
          </a:endParaRPr>
        </a:p>
      </cdr:txBody>
    </cdr:sp>
  </cdr:relSizeAnchor>
  <cdr:relSizeAnchor xmlns:cdr="http://schemas.openxmlformats.org/drawingml/2006/chartDrawing">
    <cdr:from>
      <cdr:x>0.0297</cdr:x>
      <cdr:y>0.57111</cdr:y>
    </cdr:from>
    <cdr:to>
      <cdr:x>0.23893</cdr:x>
      <cdr:y>0.63875</cdr:y>
    </cdr:to>
    <cdr:sp macro="" textlink="Ш7!$A$9">
      <cdr:nvSpPr>
        <cdr:cNvPr id="6" name="TextBox 5">
          <a:extLst xmlns:a="http://schemas.openxmlformats.org/drawingml/2006/main">
            <a:ext uri="{FF2B5EF4-FFF2-40B4-BE49-F238E27FC236}">
              <a16:creationId xmlns:a16="http://schemas.microsoft.com/office/drawing/2014/main" xmlns="" id="{AB00D199-BE67-485D-B03D-41ED9CD2BB4D}"/>
            </a:ext>
          </a:extLst>
        </cdr:cNvPr>
        <cdr:cNvSpPr txBox="1"/>
      </cdr:nvSpPr>
      <cdr:spPr>
        <a:xfrm xmlns:a="http://schemas.openxmlformats.org/drawingml/2006/main">
          <a:off x="101473" y="1899776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A4C698FF-13E3-41EB-B5E3-0BE3287A06DD}" type="TxLink">
            <a:rPr lang="ru-RU" sz="900" b="0" i="0" u="none" strike="noStrike" baseline="0">
              <a:solidFill>
                <a:srgbClr val="84A295"/>
              </a:solidFill>
              <a:latin typeface="Arial"/>
              <a:ea typeface="+mn-ea"/>
              <a:cs typeface="Arial"/>
            </a:rPr>
            <a:pPr marL="0" indent="0"/>
            <a:t>Категория 2</a:t>
          </a:fld>
          <a:endParaRPr lang="ru-RU" sz="900" b="0" i="0" u="none" strike="noStrike" baseline="0">
            <a:solidFill>
              <a:srgbClr val="84A295"/>
            </a:solidFill>
            <a:latin typeface="Arial"/>
            <a:ea typeface="+mn-ea"/>
            <a:cs typeface="Arial"/>
          </a:endParaRPr>
        </a:p>
      </cdr:txBody>
    </cdr:sp>
  </cdr:relSizeAnchor>
  <cdr:relSizeAnchor xmlns:cdr="http://schemas.openxmlformats.org/drawingml/2006/chartDrawing">
    <cdr:from>
      <cdr:x>0.0297</cdr:x>
      <cdr:y>0.66667</cdr:y>
    </cdr:from>
    <cdr:to>
      <cdr:x>0.23893</cdr:x>
      <cdr:y>0.73431</cdr:y>
    </cdr:to>
    <cdr:sp macro="" textlink="Ш7!$A$10">
      <cdr:nvSpPr>
        <cdr:cNvPr id="7" name="TextBox 6">
          <a:extLst xmlns:a="http://schemas.openxmlformats.org/drawingml/2006/main">
            <a:ext uri="{FF2B5EF4-FFF2-40B4-BE49-F238E27FC236}">
              <a16:creationId xmlns:a16="http://schemas.microsoft.com/office/drawing/2014/main" xmlns="" id="{75576EA6-ADD3-4845-B4BB-9D43702ABC07}"/>
            </a:ext>
          </a:extLst>
        </cdr:cNvPr>
        <cdr:cNvSpPr txBox="1"/>
      </cdr:nvSpPr>
      <cdr:spPr>
        <a:xfrm xmlns:a="http://schemas.openxmlformats.org/drawingml/2006/main">
          <a:off x="101473" y="2217653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9B6F8B5B-6C0A-47A9-9D46-2333A17B3377}" type="TxLink">
            <a:rPr lang="ru-RU" sz="900" b="0" i="0" u="none" strike="noStrike" baseline="0">
              <a:solidFill>
                <a:srgbClr val="865666"/>
              </a:solidFill>
              <a:latin typeface="Arial"/>
              <a:ea typeface="+mn-ea"/>
              <a:cs typeface="Arial"/>
            </a:rPr>
            <a:pPr marL="0" indent="0"/>
            <a:t>Категория 3</a:t>
          </a:fld>
          <a:endParaRPr lang="ru-RU" sz="900" b="0" i="0" u="none" strike="noStrike" baseline="0">
            <a:solidFill>
              <a:srgbClr val="865666"/>
            </a:solidFill>
            <a:latin typeface="Arial"/>
            <a:ea typeface="+mn-ea"/>
            <a:cs typeface="Arial"/>
          </a:endParaRPr>
        </a:p>
      </cdr:txBody>
    </cdr:sp>
  </cdr:relSizeAnchor>
  <cdr:relSizeAnchor xmlns:cdr="http://schemas.openxmlformats.org/drawingml/2006/chartDrawing">
    <cdr:from>
      <cdr:x>0.0297</cdr:x>
      <cdr:y>0.75111</cdr:y>
    </cdr:from>
    <cdr:to>
      <cdr:x>0.23893</cdr:x>
      <cdr:y>0.81875</cdr:y>
    </cdr:to>
    <cdr:sp macro="" textlink="Ш7!$A$11">
      <cdr:nvSpPr>
        <cdr:cNvPr id="8" name="TextBox 7">
          <a:extLst xmlns:a="http://schemas.openxmlformats.org/drawingml/2006/main">
            <a:ext uri="{FF2B5EF4-FFF2-40B4-BE49-F238E27FC236}">
              <a16:creationId xmlns:a16="http://schemas.microsoft.com/office/drawing/2014/main" xmlns="" id="{1D1682B9-2D6F-4155-9F24-D9F660FDCCC4}"/>
            </a:ext>
          </a:extLst>
        </cdr:cNvPr>
        <cdr:cNvSpPr txBox="1"/>
      </cdr:nvSpPr>
      <cdr:spPr>
        <a:xfrm xmlns:a="http://schemas.openxmlformats.org/drawingml/2006/main">
          <a:off x="101473" y="2498540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3129DFB0-799D-4724-9525-8427AE77DB33}" type="TxLink">
            <a:rPr lang="ru-RU" sz="900" b="0" i="0" u="none" strike="noStrike" baseline="0">
              <a:solidFill>
                <a:srgbClr val="6667AB"/>
              </a:solidFill>
              <a:latin typeface="Arial"/>
              <a:ea typeface="+mn-ea"/>
              <a:cs typeface="Arial"/>
            </a:rPr>
            <a:pPr marL="0" indent="0"/>
            <a:t>Категория 4</a:t>
          </a:fld>
          <a:endParaRPr lang="ru-RU" sz="900" b="0" i="0" u="none" strike="noStrike" baseline="0">
            <a:solidFill>
              <a:srgbClr val="6667AB"/>
            </a:solidFill>
            <a:latin typeface="Arial"/>
            <a:ea typeface="+mn-ea"/>
            <a:cs typeface="Arial"/>
          </a:endParaRPr>
        </a:p>
      </cdr:txBody>
    </cdr:sp>
  </cdr:relSizeAnchor>
  <cdr:relSizeAnchor xmlns:cdr="http://schemas.openxmlformats.org/drawingml/2006/chartDrawing">
    <cdr:from>
      <cdr:x>0.0297</cdr:x>
      <cdr:y>0.82667</cdr:y>
    </cdr:from>
    <cdr:to>
      <cdr:x>0.23893</cdr:x>
      <cdr:y>0.89431</cdr:y>
    </cdr:to>
    <cdr:sp macro="" textlink="Ш7!$A$12">
      <cdr:nvSpPr>
        <cdr:cNvPr id="9" name="TextBox 8">
          <a:extLst xmlns:a="http://schemas.openxmlformats.org/drawingml/2006/main">
            <a:ext uri="{FF2B5EF4-FFF2-40B4-BE49-F238E27FC236}">
              <a16:creationId xmlns:a16="http://schemas.microsoft.com/office/drawing/2014/main" xmlns="" id="{09E40866-6F6F-4100-BC72-6F3C7B85B1FF}"/>
            </a:ext>
          </a:extLst>
        </cdr:cNvPr>
        <cdr:cNvSpPr txBox="1"/>
      </cdr:nvSpPr>
      <cdr:spPr>
        <a:xfrm xmlns:a="http://schemas.openxmlformats.org/drawingml/2006/main">
          <a:off x="101473" y="2749888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E3F28E88-4F32-41D9-B6B3-A2D681C6DEAF}" type="TxLink">
            <a:rPr lang="ru-RU" sz="900" b="0" i="0" u="none" strike="noStrike" baseline="0">
              <a:solidFill>
                <a:srgbClr val="CABB80"/>
              </a:solidFill>
              <a:latin typeface="Arial"/>
              <a:ea typeface="+mn-ea"/>
              <a:cs typeface="Arial"/>
            </a:rPr>
            <a:pPr marL="0" indent="0"/>
            <a:t>Категория 5</a:t>
          </a:fld>
          <a:endParaRPr lang="ru-RU" sz="900" b="0" i="0" u="none" strike="noStrike" baseline="0">
            <a:solidFill>
              <a:srgbClr val="CABB80"/>
            </a:solidFill>
            <a:latin typeface="Arial"/>
            <a:ea typeface="+mn-ea"/>
            <a:cs typeface="Arial"/>
          </a:endParaRPr>
        </a:p>
      </cdr:txBody>
    </cdr: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53360</xdr:colOff>
      <xdr:row>3</xdr:row>
      <xdr:rowOff>93802</xdr:rowOff>
    </xdr:from>
    <xdr:to>
      <xdr:col>3</xdr:col>
      <xdr:colOff>1594691</xdr:colOff>
      <xdr:row>3</xdr:row>
      <xdr:rowOff>779602</xdr:rowOff>
    </xdr:to>
    <xdr:pic>
      <xdr:nvPicPr>
        <xdr:cNvPr id="95" name="Рисунок 9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xmlns="" id="{00000000-0008-0000-06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94289" y="1225916"/>
          <a:ext cx="1541331" cy="685800"/>
        </a:xfrm>
        <a:prstGeom prst="rect">
          <a:avLst/>
        </a:prstGeom>
      </xdr:spPr>
    </xdr:pic>
    <xdr:clientData/>
  </xdr:twoCellAnchor>
  <xdr:twoCellAnchor>
    <xdr:from>
      <xdr:col>4</xdr:col>
      <xdr:colOff>54899</xdr:colOff>
      <xdr:row>3</xdr:row>
      <xdr:rowOff>93802</xdr:rowOff>
    </xdr:from>
    <xdr:to>
      <xdr:col>4</xdr:col>
      <xdr:colOff>1610284</xdr:colOff>
      <xdr:row>3</xdr:row>
      <xdr:rowOff>779602</xdr:rowOff>
    </xdr:to>
    <xdr:pic>
      <xdr:nvPicPr>
        <xdr:cNvPr id="96" name="Рисунок 95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xmlns="" id="{00000000-0008-0000-06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34128" y="1225916"/>
          <a:ext cx="1555385" cy="685800"/>
        </a:xfrm>
        <a:prstGeom prst="rect">
          <a:avLst/>
        </a:prstGeom>
      </xdr:spPr>
    </xdr:pic>
    <xdr:clientData/>
  </xdr:twoCellAnchor>
  <xdr:twoCellAnchor>
    <xdr:from>
      <xdr:col>5</xdr:col>
      <xdr:colOff>50210</xdr:colOff>
      <xdr:row>3</xdr:row>
      <xdr:rowOff>93802</xdr:rowOff>
    </xdr:from>
    <xdr:to>
      <xdr:col>5</xdr:col>
      <xdr:colOff>1607162</xdr:colOff>
      <xdr:row>3</xdr:row>
      <xdr:rowOff>779602</xdr:rowOff>
    </xdr:to>
    <xdr:pic>
      <xdr:nvPicPr>
        <xdr:cNvPr id="98" name="Рисунок 97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xmlns="" id="{00000000-0008-0000-06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94953" y="1225916"/>
          <a:ext cx="1556952" cy="685800"/>
        </a:xfrm>
        <a:prstGeom prst="rect">
          <a:avLst/>
        </a:prstGeom>
      </xdr:spPr>
    </xdr:pic>
    <xdr:clientData/>
  </xdr:twoCellAnchor>
  <xdr:twoCellAnchor>
    <xdr:from>
      <xdr:col>6</xdr:col>
      <xdr:colOff>59096</xdr:colOff>
      <xdr:row>3</xdr:row>
      <xdr:rowOff>93802</xdr:rowOff>
    </xdr:from>
    <xdr:to>
      <xdr:col>6</xdr:col>
      <xdr:colOff>1616047</xdr:colOff>
      <xdr:row>3</xdr:row>
      <xdr:rowOff>779602</xdr:rowOff>
    </xdr:to>
    <xdr:pic>
      <xdr:nvPicPr>
        <xdr:cNvPr id="103" name="Рисунок 102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xmlns="" id="{00000000-0008-0000-06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369353" y="1225916"/>
          <a:ext cx="1556951" cy="685800"/>
        </a:xfrm>
        <a:prstGeom prst="rect">
          <a:avLst/>
        </a:prstGeom>
      </xdr:spPr>
    </xdr:pic>
    <xdr:clientData/>
  </xdr:twoCellAnchor>
  <xdr:twoCellAnchor>
    <xdr:from>
      <xdr:col>3</xdr:col>
      <xdr:colOff>230072</xdr:colOff>
      <xdr:row>5</xdr:row>
      <xdr:rowOff>89756</xdr:rowOff>
    </xdr:from>
    <xdr:to>
      <xdr:col>3</xdr:col>
      <xdr:colOff>1417979</xdr:colOff>
      <xdr:row>5</xdr:row>
      <xdr:rowOff>775556</xdr:rowOff>
    </xdr:to>
    <xdr:pic>
      <xdr:nvPicPr>
        <xdr:cNvPr id="104" name="Рисунок 103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xmlns="" id="{00000000-0008-0000-06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71001" y="2163485"/>
          <a:ext cx="1187907" cy="685800"/>
        </a:xfrm>
        <a:prstGeom prst="rect">
          <a:avLst/>
        </a:prstGeom>
      </xdr:spPr>
    </xdr:pic>
    <xdr:clientData/>
  </xdr:twoCellAnchor>
  <xdr:twoCellAnchor>
    <xdr:from>
      <xdr:col>4</xdr:col>
      <xdr:colOff>167230</xdr:colOff>
      <xdr:row>5</xdr:row>
      <xdr:rowOff>89756</xdr:rowOff>
    </xdr:from>
    <xdr:to>
      <xdr:col>4</xdr:col>
      <xdr:colOff>1497953</xdr:colOff>
      <xdr:row>5</xdr:row>
      <xdr:rowOff>775556</xdr:rowOff>
    </xdr:to>
    <xdr:pic>
      <xdr:nvPicPr>
        <xdr:cNvPr id="105" name="Рисунок 104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xmlns="" id="{00000000-0008-0000-06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46459" y="2163485"/>
          <a:ext cx="1330723" cy="685800"/>
        </a:xfrm>
        <a:prstGeom prst="rect">
          <a:avLst/>
        </a:prstGeom>
      </xdr:spPr>
    </xdr:pic>
    <xdr:clientData/>
  </xdr:twoCellAnchor>
  <xdr:twoCellAnchor>
    <xdr:from>
      <xdr:col>3</xdr:col>
      <xdr:colOff>214178</xdr:colOff>
      <xdr:row>7</xdr:row>
      <xdr:rowOff>95195</xdr:rowOff>
    </xdr:from>
    <xdr:to>
      <xdr:col>3</xdr:col>
      <xdr:colOff>1433873</xdr:colOff>
      <xdr:row>7</xdr:row>
      <xdr:rowOff>780995</xdr:rowOff>
    </xdr:to>
    <xdr:pic>
      <xdr:nvPicPr>
        <xdr:cNvPr id="106" name="Рисунок 105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xmlns="" id="{00000000-0008-0000-06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555107" y="3110538"/>
          <a:ext cx="1219695" cy="685800"/>
        </a:xfrm>
        <a:prstGeom prst="rect">
          <a:avLst/>
        </a:prstGeom>
      </xdr:spPr>
    </xdr:pic>
    <xdr:clientData/>
  </xdr:twoCellAnchor>
  <xdr:twoCellAnchor>
    <xdr:from>
      <xdr:col>3</xdr:col>
      <xdr:colOff>231458</xdr:colOff>
      <xdr:row>9</xdr:row>
      <xdr:rowOff>99999</xdr:rowOff>
    </xdr:from>
    <xdr:to>
      <xdr:col>3</xdr:col>
      <xdr:colOff>1416592</xdr:colOff>
      <xdr:row>9</xdr:row>
      <xdr:rowOff>785799</xdr:rowOff>
    </xdr:to>
    <xdr:pic>
      <xdr:nvPicPr>
        <xdr:cNvPr id="107" name="Рисунок 106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xmlns="" id="{00000000-0008-0000-06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72387" y="4056956"/>
          <a:ext cx="1185134" cy="685800"/>
        </a:xfrm>
        <a:prstGeom prst="rect">
          <a:avLst/>
        </a:prstGeom>
      </xdr:spPr>
    </xdr:pic>
    <xdr:clientData/>
  </xdr:twoCellAnchor>
  <xdr:twoCellAnchor>
    <xdr:from>
      <xdr:col>5</xdr:col>
      <xdr:colOff>220138</xdr:colOff>
      <xdr:row>9</xdr:row>
      <xdr:rowOff>99999</xdr:rowOff>
    </xdr:from>
    <xdr:to>
      <xdr:col>5</xdr:col>
      <xdr:colOff>1437234</xdr:colOff>
      <xdr:row>9</xdr:row>
      <xdr:rowOff>785799</xdr:rowOff>
    </xdr:to>
    <xdr:pic>
      <xdr:nvPicPr>
        <xdr:cNvPr id="108" name="Рисунок 107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xmlns="" id="{00000000-0008-0000-06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864881" y="4056956"/>
          <a:ext cx="1217096" cy="685800"/>
        </a:xfrm>
        <a:prstGeom prst="rect">
          <a:avLst/>
        </a:prstGeom>
      </xdr:spPr>
    </xdr:pic>
    <xdr:clientData/>
  </xdr:twoCellAnchor>
  <xdr:twoCellAnchor>
    <xdr:from>
      <xdr:col>3</xdr:col>
      <xdr:colOff>155986</xdr:colOff>
      <xdr:row>38</xdr:row>
      <xdr:rowOff>101921</xdr:rowOff>
    </xdr:from>
    <xdr:to>
      <xdr:col>3</xdr:col>
      <xdr:colOff>1492065</xdr:colOff>
      <xdr:row>38</xdr:row>
      <xdr:rowOff>787721</xdr:rowOff>
    </xdr:to>
    <xdr:pic>
      <xdr:nvPicPr>
        <xdr:cNvPr id="109" name="Рисунок 108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xmlns="" id="{00000000-0008-0000-06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496915" y="14231578"/>
          <a:ext cx="1336079" cy="685800"/>
        </a:xfrm>
        <a:prstGeom prst="rect">
          <a:avLst/>
        </a:prstGeom>
      </xdr:spPr>
    </xdr:pic>
    <xdr:clientData/>
  </xdr:twoCellAnchor>
  <xdr:twoCellAnchor>
    <xdr:from>
      <xdr:col>4</xdr:col>
      <xdr:colOff>94750</xdr:colOff>
      <xdr:row>38</xdr:row>
      <xdr:rowOff>101921</xdr:rowOff>
    </xdr:from>
    <xdr:to>
      <xdr:col>4</xdr:col>
      <xdr:colOff>1570432</xdr:colOff>
      <xdr:row>38</xdr:row>
      <xdr:rowOff>787721</xdr:rowOff>
    </xdr:to>
    <xdr:pic>
      <xdr:nvPicPr>
        <xdr:cNvPr id="112" name="Рисунок 111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xmlns="" id="{00000000-0008-0000-06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073979" y="14231578"/>
          <a:ext cx="1475682" cy="685800"/>
        </a:xfrm>
        <a:prstGeom prst="rect">
          <a:avLst/>
        </a:prstGeom>
      </xdr:spPr>
    </xdr:pic>
    <xdr:clientData/>
  </xdr:twoCellAnchor>
  <xdr:twoCellAnchor>
    <xdr:from>
      <xdr:col>3</xdr:col>
      <xdr:colOff>137629</xdr:colOff>
      <xdr:row>30</xdr:row>
      <xdr:rowOff>97974</xdr:rowOff>
    </xdr:from>
    <xdr:to>
      <xdr:col>3</xdr:col>
      <xdr:colOff>1510422</xdr:colOff>
      <xdr:row>30</xdr:row>
      <xdr:rowOff>783774</xdr:rowOff>
    </xdr:to>
    <xdr:pic>
      <xdr:nvPicPr>
        <xdr:cNvPr id="113" name="Рисунок 112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xmlns="" id="{00000000-0008-0000-06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478558" y="10047517"/>
          <a:ext cx="1372793" cy="685800"/>
        </a:xfrm>
        <a:prstGeom prst="rect">
          <a:avLst/>
        </a:prstGeom>
      </xdr:spPr>
    </xdr:pic>
    <xdr:clientData/>
  </xdr:twoCellAnchor>
  <xdr:twoCellAnchor>
    <xdr:from>
      <xdr:col>4</xdr:col>
      <xdr:colOff>155590</xdr:colOff>
      <xdr:row>9</xdr:row>
      <xdr:rowOff>99999</xdr:rowOff>
    </xdr:from>
    <xdr:to>
      <xdr:col>4</xdr:col>
      <xdr:colOff>1509592</xdr:colOff>
      <xdr:row>9</xdr:row>
      <xdr:rowOff>785799</xdr:rowOff>
    </xdr:to>
    <xdr:pic>
      <xdr:nvPicPr>
        <xdr:cNvPr id="114" name="Рисунок 113">
          <a:hlinkClick xmlns:r="http://schemas.openxmlformats.org/officeDocument/2006/relationships" r:id="rId24"/>
          <a:extLst>
            <a:ext uri="{FF2B5EF4-FFF2-40B4-BE49-F238E27FC236}">
              <a16:creationId xmlns:a16="http://schemas.microsoft.com/office/drawing/2014/main" xmlns="" id="{00000000-0008-0000-06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134819" y="4056956"/>
          <a:ext cx="1354002" cy="685800"/>
        </a:xfrm>
        <a:prstGeom prst="rect">
          <a:avLst/>
        </a:prstGeom>
      </xdr:spPr>
    </xdr:pic>
    <xdr:clientData/>
  </xdr:twoCellAnchor>
  <xdr:twoCellAnchor>
    <xdr:from>
      <xdr:col>5</xdr:col>
      <xdr:colOff>168173</xdr:colOff>
      <xdr:row>5</xdr:row>
      <xdr:rowOff>89756</xdr:rowOff>
    </xdr:from>
    <xdr:to>
      <xdr:col>5</xdr:col>
      <xdr:colOff>1489199</xdr:colOff>
      <xdr:row>5</xdr:row>
      <xdr:rowOff>775556</xdr:rowOff>
    </xdr:to>
    <xdr:pic>
      <xdr:nvPicPr>
        <xdr:cNvPr id="118" name="Рисунок 117">
          <a:hlinkClick xmlns:r="http://schemas.openxmlformats.org/officeDocument/2006/relationships" r:id="rId26"/>
          <a:extLst>
            <a:ext uri="{FF2B5EF4-FFF2-40B4-BE49-F238E27FC236}">
              <a16:creationId xmlns:a16="http://schemas.microsoft.com/office/drawing/2014/main" xmlns="" id="{00000000-0008-0000-06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812916" y="2163485"/>
          <a:ext cx="1321026" cy="685800"/>
        </a:xfrm>
        <a:prstGeom prst="rect">
          <a:avLst/>
        </a:prstGeom>
      </xdr:spPr>
    </xdr:pic>
    <xdr:clientData/>
  </xdr:twoCellAnchor>
  <xdr:twoCellAnchor>
    <xdr:from>
      <xdr:col>6</xdr:col>
      <xdr:colOff>196936</xdr:colOff>
      <xdr:row>5</xdr:row>
      <xdr:rowOff>89756</xdr:rowOff>
    </xdr:from>
    <xdr:to>
      <xdr:col>6</xdr:col>
      <xdr:colOff>1478207</xdr:colOff>
      <xdr:row>5</xdr:row>
      <xdr:rowOff>775556</xdr:rowOff>
    </xdr:to>
    <xdr:pic>
      <xdr:nvPicPr>
        <xdr:cNvPr id="119" name="Рисунок 118">
          <a:hlinkClick xmlns:r="http://schemas.openxmlformats.org/officeDocument/2006/relationships" r:id="rId26"/>
          <a:extLst>
            <a:ext uri="{FF2B5EF4-FFF2-40B4-BE49-F238E27FC236}">
              <a16:creationId xmlns:a16="http://schemas.microsoft.com/office/drawing/2014/main" xmlns="" id="{00000000-0008-0000-06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507193" y="2163485"/>
          <a:ext cx="1281271" cy="685800"/>
        </a:xfrm>
        <a:prstGeom prst="rect">
          <a:avLst/>
        </a:prstGeom>
      </xdr:spPr>
    </xdr:pic>
    <xdr:clientData/>
  </xdr:twoCellAnchor>
  <xdr:twoCellAnchor>
    <xdr:from>
      <xdr:col>6</xdr:col>
      <xdr:colOff>162401</xdr:colOff>
      <xdr:row>9</xdr:row>
      <xdr:rowOff>99999</xdr:rowOff>
    </xdr:from>
    <xdr:to>
      <xdr:col>6</xdr:col>
      <xdr:colOff>1512741</xdr:colOff>
      <xdr:row>9</xdr:row>
      <xdr:rowOff>785799</xdr:rowOff>
    </xdr:to>
    <xdr:pic>
      <xdr:nvPicPr>
        <xdr:cNvPr id="120" name="Рисунок 119">
          <a:hlinkClick xmlns:r="http://schemas.openxmlformats.org/officeDocument/2006/relationships" r:id="rId29"/>
          <a:extLst>
            <a:ext uri="{FF2B5EF4-FFF2-40B4-BE49-F238E27FC236}">
              <a16:creationId xmlns:a16="http://schemas.microsoft.com/office/drawing/2014/main" xmlns="" id="{00000000-0008-0000-06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472658" y="4056956"/>
          <a:ext cx="1350340" cy="685800"/>
        </a:xfrm>
        <a:prstGeom prst="rect">
          <a:avLst/>
        </a:prstGeom>
      </xdr:spPr>
    </xdr:pic>
    <xdr:clientData/>
  </xdr:twoCellAnchor>
  <xdr:twoCellAnchor>
    <xdr:from>
      <xdr:col>5</xdr:col>
      <xdr:colOff>103092</xdr:colOff>
      <xdr:row>38</xdr:row>
      <xdr:rowOff>101921</xdr:rowOff>
    </xdr:from>
    <xdr:to>
      <xdr:col>5</xdr:col>
      <xdr:colOff>1554280</xdr:colOff>
      <xdr:row>38</xdr:row>
      <xdr:rowOff>787721</xdr:rowOff>
    </xdr:to>
    <xdr:pic>
      <xdr:nvPicPr>
        <xdr:cNvPr id="121" name="Рисунок 120">
          <a:hlinkClick xmlns:r="http://schemas.openxmlformats.org/officeDocument/2006/relationships" r:id="rId31"/>
          <a:extLst>
            <a:ext uri="{FF2B5EF4-FFF2-40B4-BE49-F238E27FC236}">
              <a16:creationId xmlns:a16="http://schemas.microsoft.com/office/drawing/2014/main" xmlns="" id="{00000000-0008-0000-06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747835" y="14231578"/>
          <a:ext cx="1451188" cy="685800"/>
        </a:xfrm>
        <a:prstGeom prst="rect">
          <a:avLst/>
        </a:prstGeom>
      </xdr:spPr>
    </xdr:pic>
    <xdr:clientData/>
  </xdr:twoCellAnchor>
  <xdr:twoCellAnchor>
    <xdr:from>
      <xdr:col>4</xdr:col>
      <xdr:colOff>184267</xdr:colOff>
      <xdr:row>30</xdr:row>
      <xdr:rowOff>97974</xdr:rowOff>
    </xdr:from>
    <xdr:to>
      <xdr:col>4</xdr:col>
      <xdr:colOff>1480916</xdr:colOff>
      <xdr:row>30</xdr:row>
      <xdr:rowOff>783774</xdr:rowOff>
    </xdr:to>
    <xdr:pic>
      <xdr:nvPicPr>
        <xdr:cNvPr id="124" name="Рисунок 123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xmlns="" id="{00000000-0008-0000-06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163496" y="10047517"/>
          <a:ext cx="1296649" cy="685800"/>
        </a:xfrm>
        <a:prstGeom prst="rect">
          <a:avLst/>
        </a:prstGeom>
      </xdr:spPr>
    </xdr:pic>
    <xdr:clientData/>
  </xdr:twoCellAnchor>
  <xdr:twoCellAnchor>
    <xdr:from>
      <xdr:col>3</xdr:col>
      <xdr:colOff>168246</xdr:colOff>
      <xdr:row>40</xdr:row>
      <xdr:rowOff>96586</xdr:rowOff>
    </xdr:from>
    <xdr:to>
      <xdr:col>3</xdr:col>
      <xdr:colOff>1479805</xdr:colOff>
      <xdr:row>40</xdr:row>
      <xdr:rowOff>782386</xdr:rowOff>
    </xdr:to>
    <xdr:pic>
      <xdr:nvPicPr>
        <xdr:cNvPr id="125" name="Рисунок 124">
          <a:hlinkClick xmlns:r="http://schemas.openxmlformats.org/officeDocument/2006/relationships" r:id="rId34"/>
          <a:extLst>
            <a:ext uri="{FF2B5EF4-FFF2-40B4-BE49-F238E27FC236}">
              <a16:creationId xmlns:a16="http://schemas.microsoft.com/office/drawing/2014/main" xmlns="" id="{00000000-0008-0000-06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509175" y="15167857"/>
          <a:ext cx="1311559" cy="685800"/>
        </a:xfrm>
        <a:prstGeom prst="rect">
          <a:avLst/>
        </a:prstGeom>
      </xdr:spPr>
    </xdr:pic>
    <xdr:clientData/>
  </xdr:twoCellAnchor>
  <xdr:twoCellAnchor>
    <xdr:from>
      <xdr:col>4</xdr:col>
      <xdr:colOff>223964</xdr:colOff>
      <xdr:row>40</xdr:row>
      <xdr:rowOff>96586</xdr:rowOff>
    </xdr:from>
    <xdr:to>
      <xdr:col>4</xdr:col>
      <xdr:colOff>1441218</xdr:colOff>
      <xdr:row>40</xdr:row>
      <xdr:rowOff>782386</xdr:rowOff>
    </xdr:to>
    <xdr:pic>
      <xdr:nvPicPr>
        <xdr:cNvPr id="126" name="Рисунок 125">
          <a:hlinkClick xmlns:r="http://schemas.openxmlformats.org/officeDocument/2006/relationships" r:id="rId34"/>
          <a:extLst>
            <a:ext uri="{FF2B5EF4-FFF2-40B4-BE49-F238E27FC236}">
              <a16:creationId xmlns:a16="http://schemas.microsoft.com/office/drawing/2014/main" xmlns="" id="{00000000-0008-0000-06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203193" y="15167857"/>
          <a:ext cx="1217254" cy="685800"/>
        </a:xfrm>
        <a:prstGeom prst="rect">
          <a:avLst/>
        </a:prstGeom>
      </xdr:spPr>
    </xdr:pic>
    <xdr:clientData/>
  </xdr:twoCellAnchor>
  <xdr:twoCellAnchor>
    <xdr:from>
      <xdr:col>6</xdr:col>
      <xdr:colOff>233753</xdr:colOff>
      <xdr:row>40</xdr:row>
      <xdr:rowOff>75420</xdr:rowOff>
    </xdr:from>
    <xdr:to>
      <xdr:col>6</xdr:col>
      <xdr:colOff>1550616</xdr:colOff>
      <xdr:row>40</xdr:row>
      <xdr:rowOff>761220</xdr:rowOff>
    </xdr:to>
    <xdr:pic>
      <xdr:nvPicPr>
        <xdr:cNvPr id="127" name="Рисунок 126">
          <a:hlinkClick xmlns:r="http://schemas.openxmlformats.org/officeDocument/2006/relationships" r:id="rId37"/>
          <a:extLst>
            <a:ext uri="{FF2B5EF4-FFF2-40B4-BE49-F238E27FC236}">
              <a16:creationId xmlns:a16="http://schemas.microsoft.com/office/drawing/2014/main" xmlns="" id="{00000000-0008-0000-06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748420" y="18003587"/>
          <a:ext cx="1316863" cy="685800"/>
        </a:xfrm>
        <a:prstGeom prst="rect">
          <a:avLst/>
        </a:prstGeom>
      </xdr:spPr>
    </xdr:pic>
    <xdr:clientData/>
  </xdr:twoCellAnchor>
  <xdr:twoCellAnchor>
    <xdr:from>
      <xdr:col>7</xdr:col>
      <xdr:colOff>309302</xdr:colOff>
      <xdr:row>40</xdr:row>
      <xdr:rowOff>96586</xdr:rowOff>
    </xdr:from>
    <xdr:to>
      <xdr:col>7</xdr:col>
      <xdr:colOff>1577508</xdr:colOff>
      <xdr:row>40</xdr:row>
      <xdr:rowOff>782386</xdr:rowOff>
    </xdr:to>
    <xdr:pic>
      <xdr:nvPicPr>
        <xdr:cNvPr id="128" name="Рисунок 127">
          <a:hlinkClick xmlns:r="http://schemas.openxmlformats.org/officeDocument/2006/relationships" r:id="rId37"/>
          <a:extLst>
            <a:ext uri="{FF2B5EF4-FFF2-40B4-BE49-F238E27FC236}">
              <a16:creationId xmlns:a16="http://schemas.microsoft.com/office/drawing/2014/main" xmlns="" id="{00000000-0008-0000-06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527885" y="18024753"/>
          <a:ext cx="1268206" cy="685800"/>
        </a:xfrm>
        <a:prstGeom prst="rect">
          <a:avLst/>
        </a:prstGeom>
      </xdr:spPr>
    </xdr:pic>
    <xdr:clientData/>
  </xdr:twoCellAnchor>
  <xdr:twoCellAnchor>
    <xdr:from>
      <xdr:col>6</xdr:col>
      <xdr:colOff>193979</xdr:colOff>
      <xdr:row>7</xdr:row>
      <xdr:rowOff>95195</xdr:rowOff>
    </xdr:from>
    <xdr:to>
      <xdr:col>6</xdr:col>
      <xdr:colOff>1481163</xdr:colOff>
      <xdr:row>7</xdr:row>
      <xdr:rowOff>780995</xdr:rowOff>
    </xdr:to>
    <xdr:pic>
      <xdr:nvPicPr>
        <xdr:cNvPr id="129" name="Рисунок 128">
          <a:hlinkClick xmlns:r="http://schemas.openxmlformats.org/officeDocument/2006/relationships" r:id="rId40"/>
          <a:extLst>
            <a:ext uri="{FF2B5EF4-FFF2-40B4-BE49-F238E27FC236}">
              <a16:creationId xmlns:a16="http://schemas.microsoft.com/office/drawing/2014/main" xmlns="" id="{00000000-0008-0000-06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504236" y="3110538"/>
          <a:ext cx="1287184" cy="685800"/>
        </a:xfrm>
        <a:prstGeom prst="rect">
          <a:avLst/>
        </a:prstGeom>
      </xdr:spPr>
    </xdr:pic>
    <xdr:clientData/>
  </xdr:twoCellAnchor>
  <xdr:twoCellAnchor>
    <xdr:from>
      <xdr:col>4</xdr:col>
      <xdr:colOff>250434</xdr:colOff>
      <xdr:row>7</xdr:row>
      <xdr:rowOff>95195</xdr:rowOff>
    </xdr:from>
    <xdr:to>
      <xdr:col>4</xdr:col>
      <xdr:colOff>1414748</xdr:colOff>
      <xdr:row>7</xdr:row>
      <xdr:rowOff>780995</xdr:rowOff>
    </xdr:to>
    <xdr:pic>
      <xdr:nvPicPr>
        <xdr:cNvPr id="130" name="Рисунок 129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xmlns="" id="{00000000-0008-0000-06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229663" y="3110538"/>
          <a:ext cx="1164314" cy="685800"/>
        </a:xfrm>
        <a:prstGeom prst="rect">
          <a:avLst/>
        </a:prstGeom>
      </xdr:spPr>
    </xdr:pic>
    <xdr:clientData/>
  </xdr:twoCellAnchor>
  <xdr:twoCellAnchor>
    <xdr:from>
      <xdr:col>5</xdr:col>
      <xdr:colOff>237076</xdr:colOff>
      <xdr:row>7</xdr:row>
      <xdr:rowOff>95195</xdr:rowOff>
    </xdr:from>
    <xdr:to>
      <xdr:col>5</xdr:col>
      <xdr:colOff>1420296</xdr:colOff>
      <xdr:row>7</xdr:row>
      <xdr:rowOff>780995</xdr:rowOff>
    </xdr:to>
    <xdr:pic>
      <xdr:nvPicPr>
        <xdr:cNvPr id="131" name="Рисунок 130">
          <a:hlinkClick xmlns:r="http://schemas.openxmlformats.org/officeDocument/2006/relationships" r:id="rId40"/>
          <a:extLst>
            <a:ext uri="{FF2B5EF4-FFF2-40B4-BE49-F238E27FC236}">
              <a16:creationId xmlns:a16="http://schemas.microsoft.com/office/drawing/2014/main" xmlns="" id="{00000000-0008-0000-06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881819" y="3110538"/>
          <a:ext cx="1183220" cy="685800"/>
        </a:xfrm>
        <a:prstGeom prst="rect">
          <a:avLst/>
        </a:prstGeom>
      </xdr:spPr>
    </xdr:pic>
    <xdr:clientData/>
  </xdr:twoCellAnchor>
  <xdr:twoCellAnchor>
    <xdr:from>
      <xdr:col>3</xdr:col>
      <xdr:colOff>271754</xdr:colOff>
      <xdr:row>22</xdr:row>
      <xdr:rowOff>93811</xdr:rowOff>
    </xdr:from>
    <xdr:to>
      <xdr:col>3</xdr:col>
      <xdr:colOff>1376297</xdr:colOff>
      <xdr:row>22</xdr:row>
      <xdr:rowOff>779611</xdr:rowOff>
    </xdr:to>
    <xdr:pic>
      <xdr:nvPicPr>
        <xdr:cNvPr id="132" name="Рисунок 131">
          <a:hlinkClick xmlns:r="http://schemas.openxmlformats.org/officeDocument/2006/relationships" r:id="rId44"/>
          <a:extLst>
            <a:ext uri="{FF2B5EF4-FFF2-40B4-BE49-F238E27FC236}">
              <a16:creationId xmlns:a16="http://schemas.microsoft.com/office/drawing/2014/main" xmlns="" id="{00000000-0008-0000-06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612683" y="7218511"/>
          <a:ext cx="1104543" cy="685800"/>
        </a:xfrm>
        <a:prstGeom prst="rect">
          <a:avLst/>
        </a:prstGeom>
      </xdr:spPr>
    </xdr:pic>
    <xdr:clientData/>
  </xdr:twoCellAnchor>
  <xdr:twoCellAnchor>
    <xdr:from>
      <xdr:col>4</xdr:col>
      <xdr:colOff>297549</xdr:colOff>
      <xdr:row>22</xdr:row>
      <xdr:rowOff>93811</xdr:rowOff>
    </xdr:from>
    <xdr:to>
      <xdr:col>4</xdr:col>
      <xdr:colOff>1367634</xdr:colOff>
      <xdr:row>22</xdr:row>
      <xdr:rowOff>779611</xdr:rowOff>
    </xdr:to>
    <xdr:pic>
      <xdr:nvPicPr>
        <xdr:cNvPr id="133" name="Рисунок 132">
          <a:hlinkClick xmlns:r="http://schemas.openxmlformats.org/officeDocument/2006/relationships" r:id="rId44"/>
          <a:extLst>
            <a:ext uri="{FF2B5EF4-FFF2-40B4-BE49-F238E27FC236}">
              <a16:creationId xmlns:a16="http://schemas.microsoft.com/office/drawing/2014/main" xmlns="" id="{00000000-0008-0000-06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276778" y="7218511"/>
          <a:ext cx="1070085" cy="685800"/>
        </a:xfrm>
        <a:prstGeom prst="rect">
          <a:avLst/>
        </a:prstGeom>
      </xdr:spPr>
    </xdr:pic>
    <xdr:clientData/>
  </xdr:twoCellAnchor>
  <xdr:twoCellAnchor>
    <xdr:from>
      <xdr:col>5</xdr:col>
      <xdr:colOff>295018</xdr:colOff>
      <xdr:row>22</xdr:row>
      <xdr:rowOff>93811</xdr:rowOff>
    </xdr:from>
    <xdr:to>
      <xdr:col>5</xdr:col>
      <xdr:colOff>1362355</xdr:colOff>
      <xdr:row>22</xdr:row>
      <xdr:rowOff>779611</xdr:rowOff>
    </xdr:to>
    <xdr:pic>
      <xdr:nvPicPr>
        <xdr:cNvPr id="134" name="Рисунок 133">
          <a:hlinkClick xmlns:r="http://schemas.openxmlformats.org/officeDocument/2006/relationships" r:id="rId47"/>
          <a:extLst>
            <a:ext uri="{FF2B5EF4-FFF2-40B4-BE49-F238E27FC236}">
              <a16:creationId xmlns:a16="http://schemas.microsoft.com/office/drawing/2014/main" xmlns="" id="{00000000-0008-0000-06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939761" y="7218511"/>
          <a:ext cx="1067337" cy="685800"/>
        </a:xfrm>
        <a:prstGeom prst="rect">
          <a:avLst/>
        </a:prstGeom>
      </xdr:spPr>
    </xdr:pic>
    <xdr:clientData/>
  </xdr:twoCellAnchor>
  <xdr:twoCellAnchor>
    <xdr:from>
      <xdr:col>6</xdr:col>
      <xdr:colOff>302962</xdr:colOff>
      <xdr:row>22</xdr:row>
      <xdr:rowOff>93811</xdr:rowOff>
    </xdr:from>
    <xdr:to>
      <xdr:col>6</xdr:col>
      <xdr:colOff>1372181</xdr:colOff>
      <xdr:row>22</xdr:row>
      <xdr:rowOff>779611</xdr:rowOff>
    </xdr:to>
    <xdr:pic>
      <xdr:nvPicPr>
        <xdr:cNvPr id="135" name="Рисунок 134">
          <a:hlinkClick xmlns:r="http://schemas.openxmlformats.org/officeDocument/2006/relationships" r:id="rId47"/>
          <a:extLst>
            <a:ext uri="{FF2B5EF4-FFF2-40B4-BE49-F238E27FC236}">
              <a16:creationId xmlns:a16="http://schemas.microsoft.com/office/drawing/2014/main" xmlns="" id="{00000000-0008-0000-06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613219" y="7218511"/>
          <a:ext cx="1069219" cy="685800"/>
        </a:xfrm>
        <a:prstGeom prst="rect">
          <a:avLst/>
        </a:prstGeom>
      </xdr:spPr>
    </xdr:pic>
    <xdr:clientData/>
  </xdr:twoCellAnchor>
  <xdr:twoCellAnchor>
    <xdr:from>
      <xdr:col>3</xdr:col>
      <xdr:colOff>289416</xdr:colOff>
      <xdr:row>24</xdr:row>
      <xdr:rowOff>76842</xdr:rowOff>
    </xdr:from>
    <xdr:to>
      <xdr:col>3</xdr:col>
      <xdr:colOff>1358635</xdr:colOff>
      <xdr:row>24</xdr:row>
      <xdr:rowOff>762642</xdr:rowOff>
    </xdr:to>
    <xdr:pic>
      <xdr:nvPicPr>
        <xdr:cNvPr id="136" name="Рисунок 135">
          <a:hlinkClick xmlns:r="http://schemas.openxmlformats.org/officeDocument/2006/relationships" r:id="rId50"/>
          <a:extLst>
            <a:ext uri="{FF2B5EF4-FFF2-40B4-BE49-F238E27FC236}">
              <a16:creationId xmlns:a16="http://schemas.microsoft.com/office/drawing/2014/main" xmlns="" id="{00000000-0008-0000-06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630345" y="8143156"/>
          <a:ext cx="1069219" cy="685800"/>
        </a:xfrm>
        <a:prstGeom prst="rect">
          <a:avLst/>
        </a:prstGeom>
      </xdr:spPr>
    </xdr:pic>
    <xdr:clientData/>
  </xdr:twoCellAnchor>
  <xdr:twoCellAnchor>
    <xdr:from>
      <xdr:col>4</xdr:col>
      <xdr:colOff>297644</xdr:colOff>
      <xdr:row>24</xdr:row>
      <xdr:rowOff>76842</xdr:rowOff>
    </xdr:from>
    <xdr:to>
      <xdr:col>4</xdr:col>
      <xdr:colOff>1367539</xdr:colOff>
      <xdr:row>24</xdr:row>
      <xdr:rowOff>762642</xdr:rowOff>
    </xdr:to>
    <xdr:pic>
      <xdr:nvPicPr>
        <xdr:cNvPr id="137" name="Рисунок 136">
          <a:hlinkClick xmlns:r="http://schemas.openxmlformats.org/officeDocument/2006/relationships" r:id="rId50"/>
          <a:extLst>
            <a:ext uri="{FF2B5EF4-FFF2-40B4-BE49-F238E27FC236}">
              <a16:creationId xmlns:a16="http://schemas.microsoft.com/office/drawing/2014/main" xmlns="" id="{00000000-0008-0000-06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276873" y="8143156"/>
          <a:ext cx="1069895" cy="685800"/>
        </a:xfrm>
        <a:prstGeom prst="rect">
          <a:avLst/>
        </a:prstGeom>
      </xdr:spPr>
    </xdr:pic>
    <xdr:clientData/>
  </xdr:twoCellAnchor>
  <xdr:twoCellAnchor>
    <xdr:from>
      <xdr:col>5</xdr:col>
      <xdr:colOff>294077</xdr:colOff>
      <xdr:row>24</xdr:row>
      <xdr:rowOff>76842</xdr:rowOff>
    </xdr:from>
    <xdr:to>
      <xdr:col>5</xdr:col>
      <xdr:colOff>1363296</xdr:colOff>
      <xdr:row>24</xdr:row>
      <xdr:rowOff>762642</xdr:rowOff>
    </xdr:to>
    <xdr:pic>
      <xdr:nvPicPr>
        <xdr:cNvPr id="138" name="Рисунок 137">
          <a:hlinkClick xmlns:r="http://schemas.openxmlformats.org/officeDocument/2006/relationships" r:id="rId53"/>
          <a:extLst>
            <a:ext uri="{FF2B5EF4-FFF2-40B4-BE49-F238E27FC236}">
              <a16:creationId xmlns:a16="http://schemas.microsoft.com/office/drawing/2014/main" xmlns="" id="{00000000-0008-0000-06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938820" y="8143156"/>
          <a:ext cx="1069219" cy="685800"/>
        </a:xfrm>
        <a:prstGeom prst="rect">
          <a:avLst/>
        </a:prstGeom>
      </xdr:spPr>
    </xdr:pic>
    <xdr:clientData/>
  </xdr:twoCellAnchor>
  <xdr:twoCellAnchor>
    <xdr:from>
      <xdr:col>6</xdr:col>
      <xdr:colOff>302017</xdr:colOff>
      <xdr:row>24</xdr:row>
      <xdr:rowOff>76842</xdr:rowOff>
    </xdr:from>
    <xdr:to>
      <xdr:col>6</xdr:col>
      <xdr:colOff>1373126</xdr:colOff>
      <xdr:row>24</xdr:row>
      <xdr:rowOff>762642</xdr:rowOff>
    </xdr:to>
    <xdr:pic>
      <xdr:nvPicPr>
        <xdr:cNvPr id="139" name="Рисунок 138">
          <a:hlinkClick xmlns:r="http://schemas.openxmlformats.org/officeDocument/2006/relationships" r:id="rId53"/>
          <a:extLst>
            <a:ext uri="{FF2B5EF4-FFF2-40B4-BE49-F238E27FC236}">
              <a16:creationId xmlns:a16="http://schemas.microsoft.com/office/drawing/2014/main" xmlns="" id="{00000000-0008-0000-06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612274" y="8143156"/>
          <a:ext cx="1071109" cy="685800"/>
        </a:xfrm>
        <a:prstGeom prst="rect">
          <a:avLst/>
        </a:prstGeom>
      </xdr:spPr>
    </xdr:pic>
    <xdr:clientData/>
  </xdr:twoCellAnchor>
  <xdr:twoCellAnchor>
    <xdr:from>
      <xdr:col>3</xdr:col>
      <xdr:colOff>199077</xdr:colOff>
      <xdr:row>42</xdr:row>
      <xdr:rowOff>93810</xdr:rowOff>
    </xdr:from>
    <xdr:to>
      <xdr:col>3</xdr:col>
      <xdr:colOff>1569016</xdr:colOff>
      <xdr:row>42</xdr:row>
      <xdr:rowOff>779610</xdr:rowOff>
    </xdr:to>
    <xdr:pic>
      <xdr:nvPicPr>
        <xdr:cNvPr id="140" name="Рисунок 139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xmlns="" id="{00000000-0008-0000-06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660202" y="15079810"/>
          <a:ext cx="1369939" cy="685800"/>
        </a:xfrm>
        <a:prstGeom prst="rect">
          <a:avLst/>
        </a:prstGeom>
      </xdr:spPr>
    </xdr:pic>
    <xdr:clientData/>
  </xdr:twoCellAnchor>
  <xdr:twoCellAnchor>
    <xdr:from>
      <xdr:col>4</xdr:col>
      <xdr:colOff>146949</xdr:colOff>
      <xdr:row>42</xdr:row>
      <xdr:rowOff>93810</xdr:rowOff>
    </xdr:from>
    <xdr:to>
      <xdr:col>4</xdr:col>
      <xdr:colOff>1518234</xdr:colOff>
      <xdr:row>42</xdr:row>
      <xdr:rowOff>779610</xdr:rowOff>
    </xdr:to>
    <xdr:pic>
      <xdr:nvPicPr>
        <xdr:cNvPr id="141" name="Рисунок 140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xmlns="" id="{00000000-0008-0000-06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126178" y="16106696"/>
          <a:ext cx="1371285" cy="685800"/>
        </a:xfrm>
        <a:prstGeom prst="rect">
          <a:avLst/>
        </a:prstGeom>
      </xdr:spPr>
    </xdr:pic>
    <xdr:clientData/>
  </xdr:twoCellAnchor>
  <xdr:twoCellAnchor>
    <xdr:from>
      <xdr:col>5</xdr:col>
      <xdr:colOff>141307</xdr:colOff>
      <xdr:row>42</xdr:row>
      <xdr:rowOff>93810</xdr:rowOff>
    </xdr:from>
    <xdr:to>
      <xdr:col>5</xdr:col>
      <xdr:colOff>1516066</xdr:colOff>
      <xdr:row>42</xdr:row>
      <xdr:rowOff>779610</xdr:rowOff>
    </xdr:to>
    <xdr:pic>
      <xdr:nvPicPr>
        <xdr:cNvPr id="142" name="Рисунок 141">
          <a:hlinkClick xmlns:r="http://schemas.openxmlformats.org/officeDocument/2006/relationships" r:id="rId59"/>
          <a:extLst>
            <a:ext uri="{FF2B5EF4-FFF2-40B4-BE49-F238E27FC236}">
              <a16:creationId xmlns:a16="http://schemas.microsoft.com/office/drawing/2014/main" xmlns="" id="{00000000-0008-0000-06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786050" y="16106696"/>
          <a:ext cx="1374759" cy="685800"/>
        </a:xfrm>
        <a:prstGeom prst="rect">
          <a:avLst/>
        </a:prstGeom>
      </xdr:spPr>
    </xdr:pic>
    <xdr:clientData/>
  </xdr:twoCellAnchor>
  <xdr:twoCellAnchor>
    <xdr:from>
      <xdr:col>3</xdr:col>
      <xdr:colOff>187584</xdr:colOff>
      <xdr:row>13</xdr:row>
      <xdr:rowOff>99893</xdr:rowOff>
    </xdr:from>
    <xdr:to>
      <xdr:col>3</xdr:col>
      <xdr:colOff>1460466</xdr:colOff>
      <xdr:row>13</xdr:row>
      <xdr:rowOff>785693</xdr:rowOff>
    </xdr:to>
    <xdr:pic>
      <xdr:nvPicPr>
        <xdr:cNvPr id="144" name="Рисунок 143">
          <a:hlinkClick xmlns:r="http://schemas.openxmlformats.org/officeDocument/2006/relationships" r:id="rId61"/>
          <a:extLst>
            <a:ext uri="{FF2B5EF4-FFF2-40B4-BE49-F238E27FC236}">
              <a16:creationId xmlns:a16="http://schemas.microsoft.com/office/drawing/2014/main" xmlns="" id="{00000000-0008-0000-06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528513" y="5940079"/>
          <a:ext cx="1272882" cy="685800"/>
        </a:xfrm>
        <a:prstGeom prst="rect">
          <a:avLst/>
        </a:prstGeom>
      </xdr:spPr>
    </xdr:pic>
    <xdr:clientData/>
  </xdr:twoCellAnchor>
  <xdr:twoCellAnchor>
    <xdr:from>
      <xdr:col>4</xdr:col>
      <xdr:colOff>177318</xdr:colOff>
      <xdr:row>13</xdr:row>
      <xdr:rowOff>99893</xdr:rowOff>
    </xdr:from>
    <xdr:to>
      <xdr:col>4</xdr:col>
      <xdr:colOff>1487864</xdr:colOff>
      <xdr:row>13</xdr:row>
      <xdr:rowOff>785693</xdr:rowOff>
    </xdr:to>
    <xdr:pic>
      <xdr:nvPicPr>
        <xdr:cNvPr id="145" name="Рисунок 144">
          <a:hlinkClick xmlns:r="http://schemas.openxmlformats.org/officeDocument/2006/relationships" r:id="rId61"/>
          <a:extLst>
            <a:ext uri="{FF2B5EF4-FFF2-40B4-BE49-F238E27FC236}">
              <a16:creationId xmlns:a16="http://schemas.microsoft.com/office/drawing/2014/main" xmlns="" id="{00000000-0008-0000-06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156547" y="5940079"/>
          <a:ext cx="1310546" cy="685800"/>
        </a:xfrm>
        <a:prstGeom prst="rect">
          <a:avLst/>
        </a:prstGeom>
      </xdr:spPr>
    </xdr:pic>
    <xdr:clientData/>
  </xdr:twoCellAnchor>
  <xdr:twoCellAnchor>
    <xdr:from>
      <xdr:col>6</xdr:col>
      <xdr:colOff>209623</xdr:colOff>
      <xdr:row>13</xdr:row>
      <xdr:rowOff>99893</xdr:rowOff>
    </xdr:from>
    <xdr:to>
      <xdr:col>6</xdr:col>
      <xdr:colOff>1465519</xdr:colOff>
      <xdr:row>13</xdr:row>
      <xdr:rowOff>785693</xdr:rowOff>
    </xdr:to>
    <xdr:pic>
      <xdr:nvPicPr>
        <xdr:cNvPr id="146" name="Рисунок 145">
          <a:hlinkClick xmlns:r="http://schemas.openxmlformats.org/officeDocument/2006/relationships" r:id="rId64"/>
          <a:extLst>
            <a:ext uri="{FF2B5EF4-FFF2-40B4-BE49-F238E27FC236}">
              <a16:creationId xmlns:a16="http://schemas.microsoft.com/office/drawing/2014/main" xmlns="" id="{00000000-0008-0000-06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1519880" y="5940079"/>
          <a:ext cx="1255896" cy="685800"/>
        </a:xfrm>
        <a:prstGeom prst="rect">
          <a:avLst/>
        </a:prstGeom>
      </xdr:spPr>
    </xdr:pic>
    <xdr:clientData/>
  </xdr:twoCellAnchor>
  <xdr:twoCellAnchor>
    <xdr:from>
      <xdr:col>5</xdr:col>
      <xdr:colOff>199797</xdr:colOff>
      <xdr:row>13</xdr:row>
      <xdr:rowOff>99893</xdr:rowOff>
    </xdr:from>
    <xdr:to>
      <xdr:col>5</xdr:col>
      <xdr:colOff>1457575</xdr:colOff>
      <xdr:row>13</xdr:row>
      <xdr:rowOff>785693</xdr:rowOff>
    </xdr:to>
    <xdr:pic>
      <xdr:nvPicPr>
        <xdr:cNvPr id="147" name="Рисунок 146">
          <a:hlinkClick xmlns:r="http://schemas.openxmlformats.org/officeDocument/2006/relationships" r:id="rId64"/>
          <a:extLst>
            <a:ext uri="{FF2B5EF4-FFF2-40B4-BE49-F238E27FC236}">
              <a16:creationId xmlns:a16="http://schemas.microsoft.com/office/drawing/2014/main" xmlns="" id="{00000000-0008-0000-06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844540" y="5940079"/>
          <a:ext cx="1257778" cy="685800"/>
        </a:xfrm>
        <a:prstGeom prst="rect">
          <a:avLst/>
        </a:prstGeom>
      </xdr:spPr>
    </xdr:pic>
    <xdr:clientData/>
  </xdr:twoCellAnchor>
  <xdr:twoCellAnchor>
    <xdr:from>
      <xdr:col>3</xdr:col>
      <xdr:colOff>281765</xdr:colOff>
      <xdr:row>26</xdr:row>
      <xdr:rowOff>96586</xdr:rowOff>
    </xdr:from>
    <xdr:to>
      <xdr:col>3</xdr:col>
      <xdr:colOff>1366286</xdr:colOff>
      <xdr:row>26</xdr:row>
      <xdr:rowOff>782386</xdr:rowOff>
    </xdr:to>
    <xdr:pic>
      <xdr:nvPicPr>
        <xdr:cNvPr id="149" name="Рисунок 148">
          <a:hlinkClick xmlns:r="http://schemas.openxmlformats.org/officeDocument/2006/relationships" r:id="rId67"/>
          <a:extLst>
            <a:ext uri="{FF2B5EF4-FFF2-40B4-BE49-F238E27FC236}">
              <a16:creationId xmlns:a16="http://schemas.microsoft.com/office/drawing/2014/main" xmlns="" id="{00000000-0008-0000-06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622694" y="9104515"/>
          <a:ext cx="1084521" cy="685800"/>
        </a:xfrm>
        <a:prstGeom prst="rect">
          <a:avLst/>
        </a:prstGeom>
      </xdr:spPr>
    </xdr:pic>
    <xdr:clientData/>
  </xdr:twoCellAnchor>
  <xdr:twoCellAnchor>
    <xdr:from>
      <xdr:col>5</xdr:col>
      <xdr:colOff>294680</xdr:colOff>
      <xdr:row>26</xdr:row>
      <xdr:rowOff>96586</xdr:rowOff>
    </xdr:from>
    <xdr:to>
      <xdr:col>5</xdr:col>
      <xdr:colOff>1362692</xdr:colOff>
      <xdr:row>26</xdr:row>
      <xdr:rowOff>782386</xdr:rowOff>
    </xdr:to>
    <xdr:pic>
      <xdr:nvPicPr>
        <xdr:cNvPr id="151" name="Рисунок 150">
          <a:hlinkClick xmlns:r="http://schemas.openxmlformats.org/officeDocument/2006/relationships" r:id="rId69"/>
          <a:extLst>
            <a:ext uri="{FF2B5EF4-FFF2-40B4-BE49-F238E27FC236}">
              <a16:creationId xmlns:a16="http://schemas.microsoft.com/office/drawing/2014/main" xmlns="" id="{00000000-0008-0000-06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939423" y="9104515"/>
          <a:ext cx="1068012" cy="685800"/>
        </a:xfrm>
        <a:prstGeom prst="rect">
          <a:avLst/>
        </a:prstGeom>
      </xdr:spPr>
    </xdr:pic>
    <xdr:clientData/>
  </xdr:twoCellAnchor>
  <xdr:twoCellAnchor>
    <xdr:from>
      <xdr:col>5</xdr:col>
      <xdr:colOff>217492</xdr:colOff>
      <xdr:row>30</xdr:row>
      <xdr:rowOff>91034</xdr:rowOff>
    </xdr:from>
    <xdr:to>
      <xdr:col>5</xdr:col>
      <xdr:colOff>1505194</xdr:colOff>
      <xdr:row>30</xdr:row>
      <xdr:rowOff>776834</xdr:rowOff>
    </xdr:to>
    <xdr:pic>
      <xdr:nvPicPr>
        <xdr:cNvPr id="154" name="Рисунок 153">
          <a:hlinkClick xmlns:r="http://schemas.openxmlformats.org/officeDocument/2006/relationships" r:id="rId71"/>
          <a:extLst>
            <a:ext uri="{FF2B5EF4-FFF2-40B4-BE49-F238E27FC236}">
              <a16:creationId xmlns:a16="http://schemas.microsoft.com/office/drawing/2014/main" xmlns="" id="{00000000-0008-0000-06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62235" y="10040577"/>
          <a:ext cx="1287702" cy="685800"/>
        </a:xfrm>
        <a:prstGeom prst="rect">
          <a:avLst/>
        </a:prstGeom>
      </xdr:spPr>
    </xdr:pic>
    <xdr:clientData/>
  </xdr:twoCellAnchor>
  <xdr:twoCellAnchor>
    <xdr:from>
      <xdr:col>3</xdr:col>
      <xdr:colOff>110387</xdr:colOff>
      <xdr:row>32</xdr:row>
      <xdr:rowOff>96476</xdr:rowOff>
    </xdr:from>
    <xdr:to>
      <xdr:col>3</xdr:col>
      <xdr:colOff>1537663</xdr:colOff>
      <xdr:row>32</xdr:row>
      <xdr:rowOff>782276</xdr:rowOff>
    </xdr:to>
    <xdr:pic>
      <xdr:nvPicPr>
        <xdr:cNvPr id="155" name="Рисунок 154">
          <a:hlinkClick xmlns:r="http://schemas.openxmlformats.org/officeDocument/2006/relationships" r:id="rId73"/>
          <a:extLst>
            <a:ext uri="{FF2B5EF4-FFF2-40B4-BE49-F238E27FC236}">
              <a16:creationId xmlns:a16="http://schemas.microsoft.com/office/drawing/2014/main" xmlns="" id="{00000000-0008-0000-06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451316" y="11929247"/>
          <a:ext cx="1427276" cy="685800"/>
        </a:xfrm>
        <a:prstGeom prst="rect">
          <a:avLst/>
        </a:prstGeom>
      </xdr:spPr>
    </xdr:pic>
    <xdr:clientData/>
  </xdr:twoCellAnchor>
  <xdr:twoCellAnchor>
    <xdr:from>
      <xdr:col>4</xdr:col>
      <xdr:colOff>122883</xdr:colOff>
      <xdr:row>32</xdr:row>
      <xdr:rowOff>96476</xdr:rowOff>
    </xdr:from>
    <xdr:to>
      <xdr:col>4</xdr:col>
      <xdr:colOff>1542300</xdr:colOff>
      <xdr:row>32</xdr:row>
      <xdr:rowOff>782276</xdr:rowOff>
    </xdr:to>
    <xdr:pic>
      <xdr:nvPicPr>
        <xdr:cNvPr id="156" name="Рисунок 155">
          <a:hlinkClick xmlns:r="http://schemas.openxmlformats.org/officeDocument/2006/relationships" r:id="rId73"/>
          <a:extLst>
            <a:ext uri="{FF2B5EF4-FFF2-40B4-BE49-F238E27FC236}">
              <a16:creationId xmlns:a16="http://schemas.microsoft.com/office/drawing/2014/main" xmlns="" id="{00000000-0008-0000-06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8102112" y="11929247"/>
          <a:ext cx="1419417" cy="685800"/>
        </a:xfrm>
        <a:prstGeom prst="rect">
          <a:avLst/>
        </a:prstGeom>
      </xdr:spPr>
    </xdr:pic>
    <xdr:clientData/>
  </xdr:twoCellAnchor>
  <xdr:twoCellAnchor>
    <xdr:from>
      <xdr:col>5</xdr:col>
      <xdr:colOff>139398</xdr:colOff>
      <xdr:row>32</xdr:row>
      <xdr:rowOff>96476</xdr:rowOff>
    </xdr:from>
    <xdr:to>
      <xdr:col>5</xdr:col>
      <xdr:colOff>1517975</xdr:colOff>
      <xdr:row>32</xdr:row>
      <xdr:rowOff>782276</xdr:rowOff>
    </xdr:to>
    <xdr:pic>
      <xdr:nvPicPr>
        <xdr:cNvPr id="157" name="Рисунок 156">
          <a:hlinkClick xmlns:r="http://schemas.openxmlformats.org/officeDocument/2006/relationships" r:id="rId76"/>
          <a:extLst>
            <a:ext uri="{FF2B5EF4-FFF2-40B4-BE49-F238E27FC236}">
              <a16:creationId xmlns:a16="http://schemas.microsoft.com/office/drawing/2014/main" xmlns="" id="{00000000-0008-0000-06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784141" y="11929247"/>
          <a:ext cx="1378577" cy="685800"/>
        </a:xfrm>
        <a:prstGeom prst="rect">
          <a:avLst/>
        </a:prstGeom>
      </xdr:spPr>
    </xdr:pic>
    <xdr:clientData/>
  </xdr:twoCellAnchor>
  <xdr:twoCellAnchor>
    <xdr:from>
      <xdr:col>6</xdr:col>
      <xdr:colOff>150633</xdr:colOff>
      <xdr:row>32</xdr:row>
      <xdr:rowOff>96476</xdr:rowOff>
    </xdr:from>
    <xdr:to>
      <xdr:col>6</xdr:col>
      <xdr:colOff>1524509</xdr:colOff>
      <xdr:row>32</xdr:row>
      <xdr:rowOff>782276</xdr:rowOff>
    </xdr:to>
    <xdr:pic>
      <xdr:nvPicPr>
        <xdr:cNvPr id="158" name="Рисунок 157">
          <a:hlinkClick xmlns:r="http://schemas.openxmlformats.org/officeDocument/2006/relationships" r:id="rId78"/>
          <a:extLst>
            <a:ext uri="{FF2B5EF4-FFF2-40B4-BE49-F238E27FC236}">
              <a16:creationId xmlns:a16="http://schemas.microsoft.com/office/drawing/2014/main" xmlns="" id="{00000000-0008-0000-06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1460890" y="11929247"/>
          <a:ext cx="1373876" cy="685800"/>
        </a:xfrm>
        <a:prstGeom prst="rect">
          <a:avLst/>
        </a:prstGeom>
      </xdr:spPr>
    </xdr:pic>
    <xdr:clientData/>
  </xdr:twoCellAnchor>
  <xdr:twoCellAnchor>
    <xdr:from>
      <xdr:col>3</xdr:col>
      <xdr:colOff>180202</xdr:colOff>
      <xdr:row>36</xdr:row>
      <xdr:rowOff>101280</xdr:rowOff>
    </xdr:from>
    <xdr:to>
      <xdr:col>3</xdr:col>
      <xdr:colOff>1467848</xdr:colOff>
      <xdr:row>36</xdr:row>
      <xdr:rowOff>787080</xdr:rowOff>
    </xdr:to>
    <xdr:pic>
      <xdr:nvPicPr>
        <xdr:cNvPr id="159" name="Рисунок 158">
          <a:hlinkClick xmlns:r="http://schemas.openxmlformats.org/officeDocument/2006/relationships" r:id="rId80"/>
          <a:extLst>
            <a:ext uri="{FF2B5EF4-FFF2-40B4-BE49-F238E27FC236}">
              <a16:creationId xmlns:a16="http://schemas.microsoft.com/office/drawing/2014/main" xmlns="" id="{00000000-0008-0000-06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521131" y="13289323"/>
          <a:ext cx="1287646" cy="685800"/>
        </a:xfrm>
        <a:prstGeom prst="rect">
          <a:avLst/>
        </a:prstGeom>
      </xdr:spPr>
    </xdr:pic>
    <xdr:clientData/>
  </xdr:twoCellAnchor>
  <xdr:twoCellAnchor>
    <xdr:from>
      <xdr:col>4</xdr:col>
      <xdr:colOff>129329</xdr:colOff>
      <xdr:row>36</xdr:row>
      <xdr:rowOff>101280</xdr:rowOff>
    </xdr:from>
    <xdr:to>
      <xdr:col>4</xdr:col>
      <xdr:colOff>1535854</xdr:colOff>
      <xdr:row>36</xdr:row>
      <xdr:rowOff>787080</xdr:rowOff>
    </xdr:to>
    <xdr:pic>
      <xdr:nvPicPr>
        <xdr:cNvPr id="160" name="Рисунок 159">
          <a:hlinkClick xmlns:r="http://schemas.openxmlformats.org/officeDocument/2006/relationships" r:id="rId80"/>
          <a:extLst>
            <a:ext uri="{FF2B5EF4-FFF2-40B4-BE49-F238E27FC236}">
              <a16:creationId xmlns:a16="http://schemas.microsoft.com/office/drawing/2014/main" xmlns="" id="{00000000-0008-0000-06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108558" y="13289323"/>
          <a:ext cx="1406525" cy="685800"/>
        </a:xfrm>
        <a:prstGeom prst="rect">
          <a:avLst/>
        </a:prstGeom>
      </xdr:spPr>
    </xdr:pic>
    <xdr:clientData/>
  </xdr:twoCellAnchor>
  <xdr:twoCellAnchor>
    <xdr:from>
      <xdr:col>5</xdr:col>
      <xdr:colOff>138310</xdr:colOff>
      <xdr:row>36</xdr:row>
      <xdr:rowOff>101280</xdr:rowOff>
    </xdr:from>
    <xdr:to>
      <xdr:col>5</xdr:col>
      <xdr:colOff>1519062</xdr:colOff>
      <xdr:row>36</xdr:row>
      <xdr:rowOff>787080</xdr:rowOff>
    </xdr:to>
    <xdr:pic>
      <xdr:nvPicPr>
        <xdr:cNvPr id="161" name="Рисунок 160">
          <a:hlinkClick xmlns:r="http://schemas.openxmlformats.org/officeDocument/2006/relationships" r:id="rId83"/>
          <a:extLst>
            <a:ext uri="{FF2B5EF4-FFF2-40B4-BE49-F238E27FC236}">
              <a16:creationId xmlns:a16="http://schemas.microsoft.com/office/drawing/2014/main" xmlns="" id="{00000000-0008-0000-06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783053" y="13289323"/>
          <a:ext cx="1380752" cy="685800"/>
        </a:xfrm>
        <a:prstGeom prst="rect">
          <a:avLst/>
        </a:prstGeom>
      </xdr:spPr>
    </xdr:pic>
    <xdr:clientData/>
  </xdr:twoCellAnchor>
  <xdr:twoCellAnchor>
    <xdr:from>
      <xdr:col>3</xdr:col>
      <xdr:colOff>117606</xdr:colOff>
      <xdr:row>11</xdr:row>
      <xdr:rowOff>94450</xdr:rowOff>
    </xdr:from>
    <xdr:to>
      <xdr:col>3</xdr:col>
      <xdr:colOff>1530445</xdr:colOff>
      <xdr:row>11</xdr:row>
      <xdr:rowOff>780250</xdr:rowOff>
    </xdr:to>
    <xdr:pic>
      <xdr:nvPicPr>
        <xdr:cNvPr id="163" name="Рисунок 162">
          <a:hlinkClick xmlns:r="http://schemas.openxmlformats.org/officeDocument/2006/relationships" r:id="rId85"/>
          <a:extLst>
            <a:ext uri="{FF2B5EF4-FFF2-40B4-BE49-F238E27FC236}">
              <a16:creationId xmlns:a16="http://schemas.microsoft.com/office/drawing/2014/main" xmlns="" id="{00000000-0008-0000-06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458535" y="4993021"/>
          <a:ext cx="1412839" cy="685800"/>
        </a:xfrm>
        <a:prstGeom prst="rect">
          <a:avLst/>
        </a:prstGeom>
      </xdr:spPr>
    </xdr:pic>
    <xdr:clientData/>
  </xdr:twoCellAnchor>
  <xdr:twoCellAnchor>
    <xdr:from>
      <xdr:col>4</xdr:col>
      <xdr:colOff>163798</xdr:colOff>
      <xdr:row>11</xdr:row>
      <xdr:rowOff>94451</xdr:rowOff>
    </xdr:from>
    <xdr:to>
      <xdr:col>4</xdr:col>
      <xdr:colOff>1501384</xdr:colOff>
      <xdr:row>11</xdr:row>
      <xdr:rowOff>780251</xdr:rowOff>
    </xdr:to>
    <xdr:pic>
      <xdr:nvPicPr>
        <xdr:cNvPr id="164" name="Рисунок 163">
          <a:hlinkClick xmlns:r="http://schemas.openxmlformats.org/officeDocument/2006/relationships" r:id="rId87"/>
          <a:extLst>
            <a:ext uri="{FF2B5EF4-FFF2-40B4-BE49-F238E27FC236}">
              <a16:creationId xmlns:a16="http://schemas.microsoft.com/office/drawing/2014/main" xmlns="" id="{00000000-0008-0000-06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8143027" y="4993022"/>
          <a:ext cx="1337586" cy="685800"/>
        </a:xfrm>
        <a:prstGeom prst="rect">
          <a:avLst/>
        </a:prstGeom>
      </xdr:spPr>
    </xdr:pic>
    <xdr:clientData/>
  </xdr:twoCellAnchor>
  <xdr:twoCellAnchor>
    <xdr:from>
      <xdr:col>5</xdr:col>
      <xdr:colOff>133212</xdr:colOff>
      <xdr:row>11</xdr:row>
      <xdr:rowOff>94451</xdr:rowOff>
    </xdr:from>
    <xdr:to>
      <xdr:col>5</xdr:col>
      <xdr:colOff>1524160</xdr:colOff>
      <xdr:row>11</xdr:row>
      <xdr:rowOff>780251</xdr:rowOff>
    </xdr:to>
    <xdr:pic>
      <xdr:nvPicPr>
        <xdr:cNvPr id="165" name="Рисунок 164">
          <a:hlinkClick xmlns:r="http://schemas.openxmlformats.org/officeDocument/2006/relationships" r:id="rId89"/>
          <a:extLst>
            <a:ext uri="{FF2B5EF4-FFF2-40B4-BE49-F238E27FC236}">
              <a16:creationId xmlns:a16="http://schemas.microsoft.com/office/drawing/2014/main" xmlns="" id="{00000000-0008-0000-06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777955" y="4993022"/>
          <a:ext cx="1390948" cy="685800"/>
        </a:xfrm>
        <a:prstGeom prst="rect">
          <a:avLst/>
        </a:prstGeom>
      </xdr:spPr>
    </xdr:pic>
    <xdr:clientData/>
  </xdr:twoCellAnchor>
  <xdr:twoCellAnchor>
    <xdr:from>
      <xdr:col>6</xdr:col>
      <xdr:colOff>225011</xdr:colOff>
      <xdr:row>11</xdr:row>
      <xdr:rowOff>94450</xdr:rowOff>
    </xdr:from>
    <xdr:to>
      <xdr:col>6</xdr:col>
      <xdr:colOff>1450132</xdr:colOff>
      <xdr:row>11</xdr:row>
      <xdr:rowOff>780250</xdr:rowOff>
    </xdr:to>
    <xdr:pic>
      <xdr:nvPicPr>
        <xdr:cNvPr id="166" name="Рисунок 165">
          <a:hlinkClick xmlns:r="http://schemas.openxmlformats.org/officeDocument/2006/relationships" r:id="rId91"/>
          <a:extLst>
            <a:ext uri="{FF2B5EF4-FFF2-40B4-BE49-F238E27FC236}">
              <a16:creationId xmlns:a16="http://schemas.microsoft.com/office/drawing/2014/main" xmlns="" id="{00000000-0008-0000-06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1535268" y="4993021"/>
          <a:ext cx="1225121" cy="685800"/>
        </a:xfrm>
        <a:prstGeom prst="rect">
          <a:avLst/>
        </a:prstGeom>
      </xdr:spPr>
    </xdr:pic>
    <xdr:clientData/>
  </xdr:twoCellAnchor>
  <xdr:twoCellAnchor editAs="oneCell">
    <xdr:from>
      <xdr:col>6</xdr:col>
      <xdr:colOff>125185</xdr:colOff>
      <xdr:row>30</xdr:row>
      <xdr:rowOff>85591</xdr:rowOff>
    </xdr:from>
    <xdr:to>
      <xdr:col>6</xdr:col>
      <xdr:colOff>1592494</xdr:colOff>
      <xdr:row>30</xdr:row>
      <xdr:rowOff>771391</xdr:rowOff>
    </xdr:to>
    <xdr:pic>
      <xdr:nvPicPr>
        <xdr:cNvPr id="168" name="Рисунок 167">
          <a:hlinkClick xmlns:r="http://schemas.openxmlformats.org/officeDocument/2006/relationships" r:id="rId93"/>
          <a:extLst>
            <a:ext uri="{FF2B5EF4-FFF2-40B4-BE49-F238E27FC236}">
              <a16:creationId xmlns:a16="http://schemas.microsoft.com/office/drawing/2014/main" xmlns="" id="{00000000-0008-0000-06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1435442" y="10035134"/>
          <a:ext cx="1467309" cy="685800"/>
        </a:xfrm>
        <a:prstGeom prst="rect">
          <a:avLst/>
        </a:prstGeom>
      </xdr:spPr>
    </xdr:pic>
    <xdr:clientData/>
  </xdr:twoCellAnchor>
  <xdr:twoCellAnchor editAs="oneCell">
    <xdr:from>
      <xdr:col>3</xdr:col>
      <xdr:colOff>198474</xdr:colOff>
      <xdr:row>44</xdr:row>
      <xdr:rowOff>40823</xdr:rowOff>
    </xdr:from>
    <xdr:to>
      <xdr:col>3</xdr:col>
      <xdr:colOff>1549361</xdr:colOff>
      <xdr:row>44</xdr:row>
      <xdr:rowOff>832823</xdr:rowOff>
    </xdr:to>
    <xdr:pic>
      <xdr:nvPicPr>
        <xdr:cNvPr id="3" name="Рисунок 2">
          <a:hlinkClick xmlns:r="http://schemas.openxmlformats.org/officeDocument/2006/relationships" r:id="rId95"/>
          <a:extLst>
            <a:ext uri="{FF2B5EF4-FFF2-40B4-BE49-F238E27FC236}">
              <a16:creationId xmlns:a16="http://schemas.microsoft.com/office/drawing/2014/main" xmlns="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657331" y="19889109"/>
          <a:ext cx="1350887" cy="792000"/>
        </a:xfrm>
        <a:prstGeom prst="rect">
          <a:avLst/>
        </a:prstGeom>
      </xdr:spPr>
    </xdr:pic>
    <xdr:clientData/>
  </xdr:twoCellAnchor>
  <xdr:twoCellAnchor editAs="oneCell">
    <xdr:from>
      <xdr:col>3</xdr:col>
      <xdr:colOff>197416</xdr:colOff>
      <xdr:row>58</xdr:row>
      <xdr:rowOff>39688</xdr:rowOff>
    </xdr:from>
    <xdr:to>
      <xdr:col>3</xdr:col>
      <xdr:colOff>1569016</xdr:colOff>
      <xdr:row>58</xdr:row>
      <xdr:rowOff>809848</xdr:rowOff>
    </xdr:to>
    <xdr:pic>
      <xdr:nvPicPr>
        <xdr:cNvPr id="6" name="Рисунок 5">
          <a:hlinkClick xmlns:r="http://schemas.openxmlformats.org/officeDocument/2006/relationships" r:id="rId97"/>
          <a:extLst>
            <a:ext uri="{FF2B5EF4-FFF2-40B4-BE49-F238E27FC236}">
              <a16:creationId xmlns:a16="http://schemas.microsoft.com/office/drawing/2014/main" xmlns="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658541" y="18899188"/>
          <a:ext cx="1371600" cy="770160"/>
        </a:xfrm>
        <a:prstGeom prst="rect">
          <a:avLst/>
        </a:prstGeom>
      </xdr:spPr>
    </xdr:pic>
    <xdr:clientData/>
  </xdr:twoCellAnchor>
  <xdr:twoCellAnchor editAs="oneCell">
    <xdr:from>
      <xdr:col>3</xdr:col>
      <xdr:colOff>195828</xdr:colOff>
      <xdr:row>60</xdr:row>
      <xdr:rowOff>87313</xdr:rowOff>
    </xdr:from>
    <xdr:to>
      <xdr:col>3</xdr:col>
      <xdr:colOff>1569016</xdr:colOff>
      <xdr:row>60</xdr:row>
      <xdr:rowOff>807313</xdr:rowOff>
    </xdr:to>
    <xdr:pic>
      <xdr:nvPicPr>
        <xdr:cNvPr id="7" name="Рисунок 6">
          <a:hlinkClick xmlns:r="http://schemas.openxmlformats.org/officeDocument/2006/relationships" r:id="rId99"/>
          <a:extLst>
            <a:ext uri="{FF2B5EF4-FFF2-40B4-BE49-F238E27FC236}">
              <a16:creationId xmlns:a16="http://schemas.microsoft.com/office/drawing/2014/main" xmlns="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656953" y="19819938"/>
          <a:ext cx="1373188" cy="72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106212</xdr:colOff>
      <xdr:row>67</xdr:row>
      <xdr:rowOff>117928</xdr:rowOff>
    </xdr:from>
    <xdr:to>
      <xdr:col>3</xdr:col>
      <xdr:colOff>1573553</xdr:colOff>
      <xdr:row>67</xdr:row>
      <xdr:rowOff>784677</xdr:rowOff>
    </xdr:to>
    <xdr:pic>
      <xdr:nvPicPr>
        <xdr:cNvPr id="8" name="Рисунок 7">
          <a:hlinkClick xmlns:r="http://schemas.openxmlformats.org/officeDocument/2006/relationships" r:id="rId101"/>
          <a:extLst>
            <a:ext uri="{FF2B5EF4-FFF2-40B4-BE49-F238E27FC236}">
              <a16:creationId xmlns:a16="http://schemas.microsoft.com/office/drawing/2014/main" xmlns="" id="{00000000-0008-0000-06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2"/>
        <a:srcRect l="12699" t="1282" r="10306" b="31570"/>
        <a:stretch/>
      </xdr:blipFill>
      <xdr:spPr>
        <a:xfrm>
          <a:off x="6565069" y="29899428"/>
          <a:ext cx="1467341" cy="666749"/>
        </a:xfrm>
        <a:prstGeom prst="rect">
          <a:avLst/>
        </a:prstGeom>
      </xdr:spPr>
    </xdr:pic>
    <xdr:clientData/>
  </xdr:twoCellAnchor>
  <xdr:twoCellAnchor editAs="oneCell">
    <xdr:from>
      <xdr:col>4</xdr:col>
      <xdr:colOff>288786</xdr:colOff>
      <xdr:row>26</xdr:row>
      <xdr:rowOff>111238</xdr:rowOff>
    </xdr:from>
    <xdr:to>
      <xdr:col>4</xdr:col>
      <xdr:colOff>1355833</xdr:colOff>
      <xdr:row>26</xdr:row>
      <xdr:rowOff>788374</xdr:rowOff>
    </xdr:to>
    <xdr:pic>
      <xdr:nvPicPr>
        <xdr:cNvPr id="4" name="Рисунок 3">
          <a:hlinkClick xmlns:r="http://schemas.openxmlformats.org/officeDocument/2006/relationships" r:id="rId67"/>
          <a:extLst>
            <a:ext uri="{FF2B5EF4-FFF2-40B4-BE49-F238E27FC236}">
              <a16:creationId xmlns:a16="http://schemas.microsoft.com/office/drawing/2014/main" xmlns="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8271393" y="9089700"/>
          <a:ext cx="1067047" cy="677136"/>
        </a:xfrm>
        <a:prstGeom prst="rect">
          <a:avLst/>
        </a:prstGeom>
      </xdr:spPr>
    </xdr:pic>
    <xdr:clientData/>
  </xdr:twoCellAnchor>
  <xdr:twoCellAnchor editAs="oneCell">
    <xdr:from>
      <xdr:col>6</xdr:col>
      <xdr:colOff>304799</xdr:colOff>
      <xdr:row>26</xdr:row>
      <xdr:rowOff>97379</xdr:rowOff>
    </xdr:from>
    <xdr:to>
      <xdr:col>6</xdr:col>
      <xdr:colOff>1388113</xdr:colOff>
      <xdr:row>26</xdr:row>
      <xdr:rowOff>788275</xdr:rowOff>
    </xdr:to>
    <xdr:pic>
      <xdr:nvPicPr>
        <xdr:cNvPr id="10" name="Рисунок 9">
          <a:hlinkClick xmlns:r="http://schemas.openxmlformats.org/officeDocument/2006/relationships" r:id="rId69"/>
          <a:extLst>
            <a:ext uri="{FF2B5EF4-FFF2-40B4-BE49-F238E27FC236}">
              <a16:creationId xmlns:a16="http://schemas.microsoft.com/office/drawing/2014/main" xmlns="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1619185" y="9075841"/>
          <a:ext cx="1083314" cy="690896"/>
        </a:xfrm>
        <a:prstGeom prst="rect">
          <a:avLst/>
        </a:prstGeom>
      </xdr:spPr>
    </xdr:pic>
    <xdr:clientData/>
  </xdr:twoCellAnchor>
  <xdr:twoCellAnchor editAs="oneCell">
    <xdr:from>
      <xdr:col>6</xdr:col>
      <xdr:colOff>217714</xdr:colOff>
      <xdr:row>36</xdr:row>
      <xdr:rowOff>107136</xdr:rowOff>
    </xdr:from>
    <xdr:to>
      <xdr:col>6</xdr:col>
      <xdr:colOff>1426029</xdr:colOff>
      <xdr:row>36</xdr:row>
      <xdr:rowOff>813833</xdr:rowOff>
    </xdr:to>
    <xdr:pic>
      <xdr:nvPicPr>
        <xdr:cNvPr id="11" name="Рисунок 10">
          <a:hlinkClick xmlns:r="http://schemas.openxmlformats.org/officeDocument/2006/relationships" r:id="rId83"/>
          <a:extLst>
            <a:ext uri="{FF2B5EF4-FFF2-40B4-BE49-F238E27FC236}">
              <a16:creationId xmlns:a16="http://schemas.microsoft.com/office/drawing/2014/main" xmlns="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1527971" y="12353565"/>
          <a:ext cx="1208315" cy="706697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42</xdr:row>
      <xdr:rowOff>94129</xdr:rowOff>
    </xdr:from>
    <xdr:to>
      <xdr:col>7</xdr:col>
      <xdr:colOff>2425</xdr:colOff>
      <xdr:row>42</xdr:row>
      <xdr:rowOff>770964</xdr:rowOff>
    </xdr:to>
    <xdr:pic>
      <xdr:nvPicPr>
        <xdr:cNvPr id="72" name="Рисунок 71">
          <a:hlinkClick xmlns:r="http://schemas.openxmlformats.org/officeDocument/2006/relationships" r:id="rId59"/>
          <a:extLst>
            <a:ext uri="{FF2B5EF4-FFF2-40B4-BE49-F238E27FC236}">
              <a16:creationId xmlns:a16="http://schemas.microsoft.com/office/drawing/2014/main" xmlns="" id="{00000000-0008-0000-06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385176" y="15096564"/>
          <a:ext cx="1551078" cy="676835"/>
        </a:xfrm>
        <a:prstGeom prst="rect">
          <a:avLst/>
        </a:prstGeom>
      </xdr:spPr>
    </xdr:pic>
    <xdr:clientData/>
  </xdr:twoCellAnchor>
  <xdr:twoCellAnchor editAs="oneCell">
    <xdr:from>
      <xdr:col>6</xdr:col>
      <xdr:colOff>201385</xdr:colOff>
      <xdr:row>38</xdr:row>
      <xdr:rowOff>96804</xdr:rowOff>
    </xdr:from>
    <xdr:to>
      <xdr:col>6</xdr:col>
      <xdr:colOff>1426461</xdr:colOff>
      <xdr:row>38</xdr:row>
      <xdr:rowOff>782604</xdr:rowOff>
    </xdr:to>
    <xdr:pic>
      <xdr:nvPicPr>
        <xdr:cNvPr id="13" name="Рисунок 12">
          <a:hlinkClick xmlns:r="http://schemas.openxmlformats.org/officeDocument/2006/relationships" r:id="rId107"/>
          <a:extLst>
            <a:ext uri="{FF2B5EF4-FFF2-40B4-BE49-F238E27FC236}">
              <a16:creationId xmlns:a16="http://schemas.microsoft.com/office/drawing/2014/main" xmlns="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1511642" y="13284847"/>
          <a:ext cx="1225076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617765</xdr:colOff>
      <xdr:row>0</xdr:row>
      <xdr:rowOff>339532</xdr:rowOff>
    </xdr:to>
    <xdr:pic>
      <xdr:nvPicPr>
        <xdr:cNvPr id="70" name="Рисунок 69">
          <a:hlinkClick xmlns:r="http://schemas.openxmlformats.org/officeDocument/2006/relationships" r:id="rId109"/>
          <a:extLst>
            <a:ext uri="{FF2B5EF4-FFF2-40B4-BE49-F238E27FC236}">
              <a16:creationId xmlns:a16="http://schemas.microsoft.com/office/drawing/2014/main" xmlns="" id="{00000000-0008-0000-06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786" y="0"/>
          <a:ext cx="908050" cy="339532"/>
        </a:xfrm>
        <a:prstGeom prst="rect">
          <a:avLst/>
        </a:prstGeom>
      </xdr:spPr>
    </xdr:pic>
    <xdr:clientData/>
  </xdr:twoCellAnchor>
  <xdr:twoCellAnchor editAs="oneCell">
    <xdr:from>
      <xdr:col>3</xdr:col>
      <xdr:colOff>497418</xdr:colOff>
      <xdr:row>16</xdr:row>
      <xdr:rowOff>63500</xdr:rowOff>
    </xdr:from>
    <xdr:to>
      <xdr:col>3</xdr:col>
      <xdr:colOff>1208903</xdr:colOff>
      <xdr:row>16</xdr:row>
      <xdr:rowOff>751100</xdr:rowOff>
    </xdr:to>
    <xdr:pic>
      <xdr:nvPicPr>
        <xdr:cNvPr id="18" name="Рисунок 17">
          <a:hlinkClick xmlns:r="http://schemas.openxmlformats.org/officeDocument/2006/relationships" r:id="rId111"/>
          <a:extLst>
            <a:ext uri="{FF2B5EF4-FFF2-40B4-BE49-F238E27FC236}">
              <a16:creationId xmlns:a16="http://schemas.microsoft.com/office/drawing/2014/main" xmlns="" id="{145B8F72-C5FD-70D3-DE08-B21CFA3CB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963835" y="6932083"/>
          <a:ext cx="711485" cy="687600"/>
        </a:xfrm>
        <a:prstGeom prst="rect">
          <a:avLst/>
        </a:prstGeom>
      </xdr:spPr>
    </xdr:pic>
    <xdr:clientData/>
  </xdr:twoCellAnchor>
  <xdr:twoCellAnchor editAs="oneCell">
    <xdr:from>
      <xdr:col>4</xdr:col>
      <xdr:colOff>539750</xdr:colOff>
      <xdr:row>16</xdr:row>
      <xdr:rowOff>63500</xdr:rowOff>
    </xdr:from>
    <xdr:to>
      <xdr:col>4</xdr:col>
      <xdr:colOff>1246206</xdr:colOff>
      <xdr:row>16</xdr:row>
      <xdr:rowOff>751100</xdr:rowOff>
    </xdr:to>
    <xdr:pic>
      <xdr:nvPicPr>
        <xdr:cNvPr id="19" name="Рисунок 18">
          <a:hlinkClick xmlns:r="http://schemas.openxmlformats.org/officeDocument/2006/relationships" r:id="rId111"/>
          <a:extLst>
            <a:ext uri="{FF2B5EF4-FFF2-40B4-BE49-F238E27FC236}">
              <a16:creationId xmlns:a16="http://schemas.microsoft.com/office/drawing/2014/main" xmlns="" id="{5B6BE874-1EE5-453B-13BF-0967A2FA7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8667750" y="6932083"/>
          <a:ext cx="706456" cy="687600"/>
        </a:xfrm>
        <a:prstGeom prst="rect">
          <a:avLst/>
        </a:prstGeom>
      </xdr:spPr>
    </xdr:pic>
    <xdr:clientData/>
  </xdr:twoCellAnchor>
  <xdr:twoCellAnchor editAs="oneCell">
    <xdr:from>
      <xdr:col>5</xdr:col>
      <xdr:colOff>529167</xdr:colOff>
      <xdr:row>16</xdr:row>
      <xdr:rowOff>63500</xdr:rowOff>
    </xdr:from>
    <xdr:to>
      <xdr:col>5</xdr:col>
      <xdr:colOff>1234365</xdr:colOff>
      <xdr:row>16</xdr:row>
      <xdr:rowOff>751100</xdr:rowOff>
    </xdr:to>
    <xdr:pic>
      <xdr:nvPicPr>
        <xdr:cNvPr id="20" name="Рисунок 19">
          <a:hlinkClick xmlns:r="http://schemas.openxmlformats.org/officeDocument/2006/relationships" r:id="rId111"/>
          <a:extLst>
            <a:ext uri="{FF2B5EF4-FFF2-40B4-BE49-F238E27FC236}">
              <a16:creationId xmlns:a16="http://schemas.microsoft.com/office/drawing/2014/main" xmlns="" id="{86988C82-BA3E-D3B5-5AB1-CDC6AE8AE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0350500" y="6932083"/>
          <a:ext cx="705198" cy="68760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95251</xdr:colOff>
      <xdr:row>18</xdr:row>
      <xdr:rowOff>105833</xdr:rowOff>
    </xdr:from>
    <xdr:to>
      <xdr:col>4</xdr:col>
      <xdr:colOff>465</xdr:colOff>
      <xdr:row>18</xdr:row>
      <xdr:rowOff>793433</xdr:rowOff>
    </xdr:to>
    <xdr:pic>
      <xdr:nvPicPr>
        <xdr:cNvPr id="21" name="Рисунок 20">
          <a:hlinkClick xmlns:r="http://schemas.openxmlformats.org/officeDocument/2006/relationships" r:id="rId115"/>
          <a:extLst>
            <a:ext uri="{FF2B5EF4-FFF2-40B4-BE49-F238E27FC236}">
              <a16:creationId xmlns:a16="http://schemas.microsoft.com/office/drawing/2014/main" xmlns="" id="{60EBD749-4A2D-9A12-1566-79B3D76780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561668" y="7916333"/>
          <a:ext cx="1505414" cy="687600"/>
        </a:xfrm>
        <a:prstGeom prst="rect">
          <a:avLst/>
        </a:prstGeom>
      </xdr:spPr>
    </xdr:pic>
    <xdr:clientData/>
  </xdr:twoCellAnchor>
  <xdr:twoCellAnchor editAs="oneCell">
    <xdr:from>
      <xdr:col>5</xdr:col>
      <xdr:colOff>423335</xdr:colOff>
      <xdr:row>18</xdr:row>
      <xdr:rowOff>105833</xdr:rowOff>
    </xdr:from>
    <xdr:to>
      <xdr:col>5</xdr:col>
      <xdr:colOff>1308154</xdr:colOff>
      <xdr:row>18</xdr:row>
      <xdr:rowOff>793433</xdr:rowOff>
    </xdr:to>
    <xdr:pic>
      <xdr:nvPicPr>
        <xdr:cNvPr id="22" name="Рисунок 21">
          <a:hlinkClick xmlns:r="http://schemas.openxmlformats.org/officeDocument/2006/relationships" r:id="rId117"/>
          <a:extLst>
            <a:ext uri="{FF2B5EF4-FFF2-40B4-BE49-F238E27FC236}">
              <a16:creationId xmlns:a16="http://schemas.microsoft.com/office/drawing/2014/main" xmlns="" id="{73A8B13B-FF77-7A87-4A84-CEBCD58EF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0244668" y="7916333"/>
          <a:ext cx="884819" cy="687600"/>
        </a:xfrm>
        <a:prstGeom prst="rect">
          <a:avLst/>
        </a:prstGeom>
      </xdr:spPr>
    </xdr:pic>
    <xdr:clientData/>
  </xdr:twoCellAnchor>
  <xdr:twoCellAnchor editAs="oneCell">
    <xdr:from>
      <xdr:col>3</xdr:col>
      <xdr:colOff>317501</xdr:colOff>
      <xdr:row>20</xdr:row>
      <xdr:rowOff>84667</xdr:rowOff>
    </xdr:from>
    <xdr:to>
      <xdr:col>3</xdr:col>
      <xdr:colOff>1445390</xdr:colOff>
      <xdr:row>20</xdr:row>
      <xdr:rowOff>772267</xdr:rowOff>
    </xdr:to>
    <xdr:pic>
      <xdr:nvPicPr>
        <xdr:cNvPr id="23" name="Рисунок 22">
          <a:hlinkClick xmlns:r="http://schemas.openxmlformats.org/officeDocument/2006/relationships" r:id="rId119"/>
          <a:extLst>
            <a:ext uri="{FF2B5EF4-FFF2-40B4-BE49-F238E27FC236}">
              <a16:creationId xmlns:a16="http://schemas.microsoft.com/office/drawing/2014/main" xmlns="" id="{3E9F7E07-DE80-89D0-0202-B5BDE3CF2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783918" y="8837084"/>
          <a:ext cx="1127889" cy="687600"/>
        </a:xfrm>
        <a:prstGeom prst="rect">
          <a:avLst/>
        </a:prstGeom>
      </xdr:spPr>
    </xdr:pic>
    <xdr:clientData/>
  </xdr:twoCellAnchor>
  <xdr:twoCellAnchor editAs="oneCell">
    <xdr:from>
      <xdr:col>4</xdr:col>
      <xdr:colOff>370417</xdr:colOff>
      <xdr:row>20</xdr:row>
      <xdr:rowOff>105834</xdr:rowOff>
    </xdr:from>
    <xdr:to>
      <xdr:col>4</xdr:col>
      <xdr:colOff>1326000</xdr:colOff>
      <xdr:row>20</xdr:row>
      <xdr:rowOff>793434</xdr:rowOff>
    </xdr:to>
    <xdr:pic>
      <xdr:nvPicPr>
        <xdr:cNvPr id="24" name="Рисунок 23">
          <a:hlinkClick xmlns:r="http://schemas.openxmlformats.org/officeDocument/2006/relationships" r:id="rId119"/>
          <a:extLst>
            <a:ext uri="{FF2B5EF4-FFF2-40B4-BE49-F238E27FC236}">
              <a16:creationId xmlns:a16="http://schemas.microsoft.com/office/drawing/2014/main" xmlns="" id="{00BC65C7-8BEA-9ED4-A5A5-583BC04AF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8498417" y="8858251"/>
          <a:ext cx="955583" cy="68760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476250</xdr:colOff>
      <xdr:row>28</xdr:row>
      <xdr:rowOff>84666</xdr:rowOff>
    </xdr:from>
    <xdr:to>
      <xdr:col>3</xdr:col>
      <xdr:colOff>1138976</xdr:colOff>
      <xdr:row>28</xdr:row>
      <xdr:rowOff>772266</xdr:rowOff>
    </xdr:to>
    <xdr:pic>
      <xdr:nvPicPr>
        <xdr:cNvPr id="25" name="Рисунок 24">
          <a:hlinkClick xmlns:r="http://schemas.openxmlformats.org/officeDocument/2006/relationships" r:id="rId122"/>
          <a:extLst>
            <a:ext uri="{FF2B5EF4-FFF2-40B4-BE49-F238E27FC236}">
              <a16:creationId xmlns:a16="http://schemas.microsoft.com/office/drawing/2014/main" xmlns="" id="{554D2EA2-54B6-1272-7C22-4B6D05F3A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942667" y="12879916"/>
          <a:ext cx="662726" cy="687600"/>
        </a:xfrm>
        <a:prstGeom prst="rect">
          <a:avLst/>
        </a:prstGeom>
      </xdr:spPr>
    </xdr:pic>
    <xdr:clientData/>
  </xdr:twoCellAnchor>
  <xdr:twoCellAnchor editAs="oneCell">
    <xdr:from>
      <xdr:col>4</xdr:col>
      <xdr:colOff>412750</xdr:colOff>
      <xdr:row>28</xdr:row>
      <xdr:rowOff>74083</xdr:rowOff>
    </xdr:from>
    <xdr:to>
      <xdr:col>4</xdr:col>
      <xdr:colOff>1212426</xdr:colOff>
      <xdr:row>28</xdr:row>
      <xdr:rowOff>761683</xdr:rowOff>
    </xdr:to>
    <xdr:pic>
      <xdr:nvPicPr>
        <xdr:cNvPr id="26" name="Рисунок 25">
          <a:hlinkClick xmlns:r="http://schemas.openxmlformats.org/officeDocument/2006/relationships" r:id="rId122"/>
          <a:extLst>
            <a:ext uri="{FF2B5EF4-FFF2-40B4-BE49-F238E27FC236}">
              <a16:creationId xmlns:a16="http://schemas.microsoft.com/office/drawing/2014/main" xmlns="" id="{3D81F12F-979B-8BC2-A602-548B7142D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540750" y="12869333"/>
          <a:ext cx="799676" cy="687600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285750</xdr:colOff>
      <xdr:row>40</xdr:row>
      <xdr:rowOff>116417</xdr:rowOff>
    </xdr:from>
    <xdr:to>
      <xdr:col>5</xdr:col>
      <xdr:colOff>1434818</xdr:colOff>
      <xdr:row>40</xdr:row>
      <xdr:rowOff>804017</xdr:rowOff>
    </xdr:to>
    <xdr:pic>
      <xdr:nvPicPr>
        <xdr:cNvPr id="27" name="Рисунок 26">
          <a:hlinkClick xmlns:r="http://schemas.openxmlformats.org/officeDocument/2006/relationships" r:id="rId34"/>
          <a:extLst>
            <a:ext uri="{FF2B5EF4-FFF2-40B4-BE49-F238E27FC236}">
              <a16:creationId xmlns:a16="http://schemas.microsoft.com/office/drawing/2014/main" xmlns="" id="{AFAA9670-2320-F2F9-E874-2061E2B66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0107083" y="18044584"/>
          <a:ext cx="1149068" cy="68760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46</xdr:row>
      <xdr:rowOff>63500</xdr:rowOff>
    </xdr:from>
    <xdr:to>
      <xdr:col>3</xdr:col>
      <xdr:colOff>1560450</xdr:colOff>
      <xdr:row>46</xdr:row>
      <xdr:rowOff>852715</xdr:rowOff>
    </xdr:to>
    <xdr:pic>
      <xdr:nvPicPr>
        <xdr:cNvPr id="115" name="Рисунок 114">
          <a:hlinkClick xmlns:r="http://schemas.openxmlformats.org/officeDocument/2006/relationships" r:id="rId126"/>
          <a:extLst>
            <a:ext uri="{FF2B5EF4-FFF2-40B4-BE49-F238E27FC236}">
              <a16:creationId xmlns:a16="http://schemas.microsoft.com/office/drawing/2014/main" xmlns="" id="{593418F7-7069-4CD3-9308-AD074723F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561667" y="20817417"/>
          <a:ext cx="1465200" cy="78921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46</xdr:row>
      <xdr:rowOff>63499</xdr:rowOff>
    </xdr:from>
    <xdr:to>
      <xdr:col>4</xdr:col>
      <xdr:colOff>1560450</xdr:colOff>
      <xdr:row>46</xdr:row>
      <xdr:rowOff>858760</xdr:rowOff>
    </xdr:to>
    <xdr:pic>
      <xdr:nvPicPr>
        <xdr:cNvPr id="116" name="Рисунок 115">
          <a:hlinkClick xmlns:r="http://schemas.openxmlformats.org/officeDocument/2006/relationships" r:id="rId126"/>
          <a:extLst>
            <a:ext uri="{FF2B5EF4-FFF2-40B4-BE49-F238E27FC236}">
              <a16:creationId xmlns:a16="http://schemas.microsoft.com/office/drawing/2014/main" xmlns="" id="{E08DB20C-2AA1-4123-B776-0DB797D89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8223250" y="20817416"/>
          <a:ext cx="1465200" cy="795261"/>
        </a:xfrm>
        <a:prstGeom prst="rect">
          <a:avLst/>
        </a:prstGeom>
      </xdr:spPr>
    </xdr:pic>
    <xdr:clientData/>
  </xdr:twoCellAnchor>
  <xdr:twoCellAnchor editAs="oneCell">
    <xdr:from>
      <xdr:col>3</xdr:col>
      <xdr:colOff>359833</xdr:colOff>
      <xdr:row>48</xdr:row>
      <xdr:rowOff>95250</xdr:rowOff>
    </xdr:from>
    <xdr:to>
      <xdr:col>3</xdr:col>
      <xdr:colOff>1293286</xdr:colOff>
      <xdr:row>48</xdr:row>
      <xdr:rowOff>782850</xdr:rowOff>
    </xdr:to>
    <xdr:pic>
      <xdr:nvPicPr>
        <xdr:cNvPr id="28" name="Рисунок 27">
          <a:hlinkClick xmlns:r="http://schemas.openxmlformats.org/officeDocument/2006/relationships" r:id="rId129"/>
          <a:extLst>
            <a:ext uri="{FF2B5EF4-FFF2-40B4-BE49-F238E27FC236}">
              <a16:creationId xmlns:a16="http://schemas.microsoft.com/office/drawing/2014/main" xmlns="" id="{5E56AE43-DA26-CE7B-3388-3E7100AED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826250" y="21791083"/>
          <a:ext cx="933453" cy="687600"/>
        </a:xfrm>
        <a:prstGeom prst="rect">
          <a:avLst/>
        </a:prstGeom>
      </xdr:spPr>
    </xdr:pic>
    <xdr:clientData/>
  </xdr:twoCellAnchor>
  <xdr:twoCellAnchor editAs="oneCell">
    <xdr:from>
      <xdr:col>4</xdr:col>
      <xdr:colOff>391585</xdr:colOff>
      <xdr:row>48</xdr:row>
      <xdr:rowOff>74083</xdr:rowOff>
    </xdr:from>
    <xdr:to>
      <xdr:col>4</xdr:col>
      <xdr:colOff>1319320</xdr:colOff>
      <xdr:row>48</xdr:row>
      <xdr:rowOff>761683</xdr:rowOff>
    </xdr:to>
    <xdr:pic>
      <xdr:nvPicPr>
        <xdr:cNvPr id="29" name="Рисунок 28">
          <a:hlinkClick xmlns:r="http://schemas.openxmlformats.org/officeDocument/2006/relationships" r:id="rId129"/>
          <a:extLst>
            <a:ext uri="{FF2B5EF4-FFF2-40B4-BE49-F238E27FC236}">
              <a16:creationId xmlns:a16="http://schemas.microsoft.com/office/drawing/2014/main" xmlns="" id="{74AE6348-A94B-3751-56D3-5B57EEF0D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8519585" y="21769916"/>
          <a:ext cx="927735" cy="687600"/>
        </a:xfrm>
        <a:prstGeom prst="rect">
          <a:avLst/>
        </a:prstGeom>
      </xdr:spPr>
    </xdr:pic>
    <xdr:clientData/>
  </xdr:twoCellAnchor>
  <xdr:twoCellAnchor editAs="oneCell">
    <xdr:from>
      <xdr:col>3</xdr:col>
      <xdr:colOff>137583</xdr:colOff>
      <xdr:row>56</xdr:row>
      <xdr:rowOff>63499</xdr:rowOff>
    </xdr:from>
    <xdr:to>
      <xdr:col>3</xdr:col>
      <xdr:colOff>1511276</xdr:colOff>
      <xdr:row>56</xdr:row>
      <xdr:rowOff>859027</xdr:rowOff>
    </xdr:to>
    <xdr:pic>
      <xdr:nvPicPr>
        <xdr:cNvPr id="122" name="Рисунок 121">
          <a:hlinkClick xmlns:r="http://schemas.openxmlformats.org/officeDocument/2006/relationships" r:id="rId132"/>
          <a:extLst>
            <a:ext uri="{FF2B5EF4-FFF2-40B4-BE49-F238E27FC236}">
              <a16:creationId xmlns:a16="http://schemas.microsoft.com/office/drawing/2014/main" xmlns="" id="{C3E880D4-F336-46A4-92E1-2E18CCE5C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604000" y="25008416"/>
          <a:ext cx="1373693" cy="795528"/>
        </a:xfrm>
        <a:prstGeom prst="rect">
          <a:avLst/>
        </a:prstGeom>
      </xdr:spPr>
    </xdr:pic>
    <xdr:clientData/>
  </xdr:twoCellAnchor>
  <xdr:twoCellAnchor editAs="oneCell">
    <xdr:from>
      <xdr:col>4</xdr:col>
      <xdr:colOff>159995</xdr:colOff>
      <xdr:row>56</xdr:row>
      <xdr:rowOff>63499</xdr:rowOff>
    </xdr:from>
    <xdr:to>
      <xdr:col>4</xdr:col>
      <xdr:colOff>1516752</xdr:colOff>
      <xdr:row>56</xdr:row>
      <xdr:rowOff>859027</xdr:rowOff>
    </xdr:to>
    <xdr:pic>
      <xdr:nvPicPr>
        <xdr:cNvPr id="123" name="Рисунок 122">
          <a:hlinkClick xmlns:r="http://schemas.openxmlformats.org/officeDocument/2006/relationships" r:id="rId134"/>
          <a:extLst>
            <a:ext uri="{FF2B5EF4-FFF2-40B4-BE49-F238E27FC236}">
              <a16:creationId xmlns:a16="http://schemas.microsoft.com/office/drawing/2014/main" xmlns="" id="{4DF09271-F102-49B3-8F3A-F31882055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287995" y="25008416"/>
          <a:ext cx="1356757" cy="795528"/>
        </a:xfrm>
        <a:prstGeom prst="rect">
          <a:avLst/>
        </a:prstGeom>
      </xdr:spPr>
    </xdr:pic>
    <xdr:clientData/>
  </xdr:twoCellAnchor>
  <xdr:twoCellAnchor editAs="oneCell">
    <xdr:from>
      <xdr:col>5</xdr:col>
      <xdr:colOff>209301</xdr:colOff>
      <xdr:row>56</xdr:row>
      <xdr:rowOff>63499</xdr:rowOff>
    </xdr:from>
    <xdr:to>
      <xdr:col>5</xdr:col>
      <xdr:colOff>1423066</xdr:colOff>
      <xdr:row>56</xdr:row>
      <xdr:rowOff>859027</xdr:rowOff>
    </xdr:to>
    <xdr:pic>
      <xdr:nvPicPr>
        <xdr:cNvPr id="143" name="Рисунок 142">
          <a:hlinkClick xmlns:r="http://schemas.openxmlformats.org/officeDocument/2006/relationships" r:id="rId136"/>
          <a:extLst>
            <a:ext uri="{FF2B5EF4-FFF2-40B4-BE49-F238E27FC236}">
              <a16:creationId xmlns:a16="http://schemas.microsoft.com/office/drawing/2014/main" xmlns="" id="{1E48090E-7583-416A-8AEE-B7B739CFD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0030634" y="25008416"/>
          <a:ext cx="1213765" cy="795528"/>
        </a:xfrm>
        <a:prstGeom prst="rect">
          <a:avLst/>
        </a:prstGeom>
      </xdr:spPr>
    </xdr:pic>
    <xdr:clientData/>
  </xdr:twoCellAnchor>
  <xdr:oneCellAnchor>
    <xdr:from>
      <xdr:col>4</xdr:col>
      <xdr:colOff>131606</xdr:colOff>
      <xdr:row>54</xdr:row>
      <xdr:rowOff>52916</xdr:rowOff>
    </xdr:from>
    <xdr:ext cx="1465200" cy="798286"/>
    <xdr:pic>
      <xdr:nvPicPr>
        <xdr:cNvPr id="148" name="Рисунок 147">
          <a:hlinkClick xmlns:r="http://schemas.openxmlformats.org/officeDocument/2006/relationships" r:id="rId138"/>
          <a:extLst>
            <a:ext uri="{FF2B5EF4-FFF2-40B4-BE49-F238E27FC236}">
              <a16:creationId xmlns:a16="http://schemas.microsoft.com/office/drawing/2014/main" xmlns="" id="{1025C0EA-6DE0-42E5-8028-E2486223D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259606" y="24055916"/>
          <a:ext cx="1465200" cy="798286"/>
        </a:xfrm>
        <a:prstGeom prst="rect">
          <a:avLst/>
        </a:prstGeom>
      </xdr:spPr>
    </xdr:pic>
    <xdr:clientData/>
  </xdr:oneCellAnchor>
  <xdr:twoCellAnchor editAs="oneCell">
    <xdr:from>
      <xdr:col>3</xdr:col>
      <xdr:colOff>95250</xdr:colOff>
      <xdr:row>54</xdr:row>
      <xdr:rowOff>52916</xdr:rowOff>
    </xdr:from>
    <xdr:to>
      <xdr:col>3</xdr:col>
      <xdr:colOff>1560450</xdr:colOff>
      <xdr:row>54</xdr:row>
      <xdr:rowOff>827858</xdr:rowOff>
    </xdr:to>
    <xdr:pic>
      <xdr:nvPicPr>
        <xdr:cNvPr id="150" name="Рисунок 149">
          <a:hlinkClick xmlns:r="http://schemas.openxmlformats.org/officeDocument/2006/relationships" r:id="rId138"/>
          <a:extLst>
            <a:ext uri="{FF2B5EF4-FFF2-40B4-BE49-F238E27FC236}">
              <a16:creationId xmlns:a16="http://schemas.microsoft.com/office/drawing/2014/main" xmlns="" id="{0084AF7B-AEEF-4631-BE25-8C4DF1CCF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561667" y="24055916"/>
          <a:ext cx="1465200" cy="774942"/>
        </a:xfrm>
        <a:prstGeom prst="rect">
          <a:avLst/>
        </a:prstGeom>
      </xdr:spPr>
    </xdr:pic>
    <xdr:clientData/>
  </xdr:twoCellAnchor>
  <xdr:twoCellAnchor editAs="oneCell">
    <xdr:from>
      <xdr:col>5</xdr:col>
      <xdr:colOff>258535</xdr:colOff>
      <xdr:row>54</xdr:row>
      <xdr:rowOff>52916</xdr:rowOff>
    </xdr:from>
    <xdr:to>
      <xdr:col>5</xdr:col>
      <xdr:colOff>1499519</xdr:colOff>
      <xdr:row>54</xdr:row>
      <xdr:rowOff>823987</xdr:rowOff>
    </xdr:to>
    <xdr:pic>
      <xdr:nvPicPr>
        <xdr:cNvPr id="152" name="Рисунок 151">
          <a:hlinkClick xmlns:r="http://schemas.openxmlformats.org/officeDocument/2006/relationships" r:id="rId141"/>
          <a:extLst>
            <a:ext uri="{FF2B5EF4-FFF2-40B4-BE49-F238E27FC236}">
              <a16:creationId xmlns:a16="http://schemas.microsoft.com/office/drawing/2014/main" xmlns="" id="{5D671F0D-5354-42C6-A245-D78981566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0079868" y="24055916"/>
          <a:ext cx="1240984" cy="771071"/>
        </a:xfrm>
        <a:prstGeom prst="rect">
          <a:avLst/>
        </a:prstGeom>
      </xdr:spPr>
    </xdr:pic>
    <xdr:clientData/>
  </xdr:twoCellAnchor>
  <xdr:twoCellAnchor editAs="oneCell">
    <xdr:from>
      <xdr:col>6</xdr:col>
      <xdr:colOff>195036</xdr:colOff>
      <xdr:row>54</xdr:row>
      <xdr:rowOff>52916</xdr:rowOff>
    </xdr:from>
    <xdr:to>
      <xdr:col>6</xdr:col>
      <xdr:colOff>1506031</xdr:colOff>
      <xdr:row>54</xdr:row>
      <xdr:rowOff>852116</xdr:rowOff>
    </xdr:to>
    <xdr:pic>
      <xdr:nvPicPr>
        <xdr:cNvPr id="153" name="Рисунок 152">
          <a:hlinkClick xmlns:r="http://schemas.openxmlformats.org/officeDocument/2006/relationships" r:id="rId141"/>
          <a:extLst>
            <a:ext uri="{FF2B5EF4-FFF2-40B4-BE49-F238E27FC236}">
              <a16:creationId xmlns:a16="http://schemas.microsoft.com/office/drawing/2014/main" xmlns="" id="{67714A13-5C77-4E29-90A0-6F705EBC3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1709703" y="24055916"/>
          <a:ext cx="1310995" cy="799200"/>
        </a:xfrm>
        <a:prstGeom prst="rect">
          <a:avLst/>
        </a:prstGeom>
      </xdr:spPr>
    </xdr:pic>
    <xdr:clientData/>
  </xdr:twoCellAnchor>
  <xdr:twoCellAnchor editAs="oneCell">
    <xdr:from>
      <xdr:col>3</xdr:col>
      <xdr:colOff>179917</xdr:colOff>
      <xdr:row>62</xdr:row>
      <xdr:rowOff>127000</xdr:rowOff>
    </xdr:from>
    <xdr:to>
      <xdr:col>3</xdr:col>
      <xdr:colOff>1551517</xdr:colOff>
      <xdr:row>62</xdr:row>
      <xdr:rowOff>730249</xdr:rowOff>
    </xdr:to>
    <xdr:pic>
      <xdr:nvPicPr>
        <xdr:cNvPr id="30" name="Рисунок 29">
          <a:hlinkClick xmlns:r="http://schemas.openxmlformats.org/officeDocument/2006/relationships" r:id="rId144"/>
          <a:extLst>
            <a:ext uri="{FF2B5EF4-FFF2-40B4-BE49-F238E27FC236}">
              <a16:creationId xmlns:a16="http://schemas.microsoft.com/office/drawing/2014/main" xmlns="" id="{7598A823-A7E3-C7F8-03B7-14260EE71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646334" y="27897667"/>
          <a:ext cx="1371600" cy="603249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254001</xdr:colOff>
      <xdr:row>50</xdr:row>
      <xdr:rowOff>99786</xdr:rowOff>
    </xdr:from>
    <xdr:to>
      <xdr:col>3</xdr:col>
      <xdr:colOff>1287280</xdr:colOff>
      <xdr:row>50</xdr:row>
      <xdr:rowOff>787386</xdr:rowOff>
    </xdr:to>
    <xdr:pic>
      <xdr:nvPicPr>
        <xdr:cNvPr id="31" name="Рисунок 30">
          <a:hlinkClick xmlns:r="http://schemas.openxmlformats.org/officeDocument/2006/relationships" r:id="rId146"/>
          <a:extLst>
            <a:ext uri="{FF2B5EF4-FFF2-40B4-BE49-F238E27FC236}">
              <a16:creationId xmlns:a16="http://schemas.microsoft.com/office/drawing/2014/main" xmlns="" id="{1FFB2E9D-ECBB-A83F-F9AF-51B417A5D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712858" y="22778357"/>
          <a:ext cx="1033279" cy="687600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326572</xdr:colOff>
      <xdr:row>50</xdr:row>
      <xdr:rowOff>99786</xdr:rowOff>
    </xdr:from>
    <xdr:to>
      <xdr:col>4</xdr:col>
      <xdr:colOff>1357346</xdr:colOff>
      <xdr:row>50</xdr:row>
      <xdr:rowOff>787386</xdr:rowOff>
    </xdr:to>
    <xdr:pic>
      <xdr:nvPicPr>
        <xdr:cNvPr id="64" name="Рисунок 63">
          <a:hlinkClick xmlns:r="http://schemas.openxmlformats.org/officeDocument/2006/relationships" r:id="rId146"/>
          <a:extLst>
            <a:ext uri="{FF2B5EF4-FFF2-40B4-BE49-F238E27FC236}">
              <a16:creationId xmlns:a16="http://schemas.microsoft.com/office/drawing/2014/main" xmlns="" id="{58388E92-E2A2-3185-49BA-F564BF83F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8445501" y="22778357"/>
          <a:ext cx="1030774" cy="687600"/>
        </a:xfrm>
        <a:prstGeom prst="rect">
          <a:avLst/>
        </a:prstGeom>
      </xdr:spPr>
    </xdr:pic>
    <xdr:clientData/>
  </xdr:twoCellAnchor>
  <xdr:twoCellAnchor editAs="oneCell">
    <xdr:from>
      <xdr:col>7</xdr:col>
      <xdr:colOff>79375</xdr:colOff>
      <xdr:row>54</xdr:row>
      <xdr:rowOff>217715</xdr:rowOff>
    </xdr:from>
    <xdr:to>
      <xdr:col>7</xdr:col>
      <xdr:colOff>1653365</xdr:colOff>
      <xdr:row>54</xdr:row>
      <xdr:rowOff>680359</xdr:rowOff>
    </xdr:to>
    <xdr:pic>
      <xdr:nvPicPr>
        <xdr:cNvPr id="65" name="Рисунок 64">
          <a:hlinkClick xmlns:r="http://schemas.openxmlformats.org/officeDocument/2006/relationships" r:id="rId149"/>
          <a:extLst>
            <a:ext uri="{FF2B5EF4-FFF2-40B4-BE49-F238E27FC236}">
              <a16:creationId xmlns:a16="http://schemas.microsoft.com/office/drawing/2014/main" xmlns="" id="{CE04A3ED-7ABD-8F59-9F71-E07134C2C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2700000" y="23973065"/>
          <a:ext cx="1573990" cy="462644"/>
        </a:xfrm>
        <a:prstGeom prst="rect">
          <a:avLst/>
        </a:prstGeom>
      </xdr:spPr>
    </xdr:pic>
    <xdr:clientData/>
  </xdr:twoCellAnchor>
  <xdr:twoCellAnchor editAs="oneCell">
    <xdr:from>
      <xdr:col>3</xdr:col>
      <xdr:colOff>145142</xdr:colOff>
      <xdr:row>64</xdr:row>
      <xdr:rowOff>117929</xdr:rowOff>
    </xdr:from>
    <xdr:to>
      <xdr:col>3</xdr:col>
      <xdr:colOff>1549142</xdr:colOff>
      <xdr:row>64</xdr:row>
      <xdr:rowOff>680384</xdr:rowOff>
    </xdr:to>
    <xdr:pic>
      <xdr:nvPicPr>
        <xdr:cNvPr id="162" name="Рисунок 161">
          <a:hlinkClick xmlns:r="http://schemas.openxmlformats.org/officeDocument/2006/relationships" r:id="rId151"/>
          <a:extLst>
            <a:ext uri="{FF2B5EF4-FFF2-40B4-BE49-F238E27FC236}">
              <a16:creationId xmlns:a16="http://schemas.microsoft.com/office/drawing/2014/main" xmlns="" id="{FC12A2D7-8A91-448E-A6A6-88605E70F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603999" y="28883429"/>
          <a:ext cx="1404000" cy="562455"/>
        </a:xfrm>
        <a:prstGeom prst="rect">
          <a:avLst/>
        </a:prstGeom>
      </xdr:spPr>
    </xdr:pic>
    <xdr:clientData/>
  </xdr:twoCellAnchor>
  <xdr:twoCellAnchor editAs="oneCell">
    <xdr:from>
      <xdr:col>4</xdr:col>
      <xdr:colOff>117928</xdr:colOff>
      <xdr:row>64</xdr:row>
      <xdr:rowOff>154215</xdr:rowOff>
    </xdr:from>
    <xdr:to>
      <xdr:col>4</xdr:col>
      <xdr:colOff>1559013</xdr:colOff>
      <xdr:row>64</xdr:row>
      <xdr:rowOff>625929</xdr:rowOff>
    </xdr:to>
    <xdr:pic>
      <xdr:nvPicPr>
        <xdr:cNvPr id="67" name="Рисунок 66">
          <a:hlinkClick xmlns:r="http://schemas.openxmlformats.org/officeDocument/2006/relationships" r:id="rId153"/>
          <a:extLst>
            <a:ext uri="{FF2B5EF4-FFF2-40B4-BE49-F238E27FC236}">
              <a16:creationId xmlns:a16="http://schemas.microsoft.com/office/drawing/2014/main" xmlns="" id="{47566F4A-8B3F-830C-5A8F-F331CB851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8236857" y="28919715"/>
          <a:ext cx="1441085" cy="471714"/>
        </a:xfrm>
        <a:prstGeom prst="rect">
          <a:avLst/>
        </a:prstGeom>
      </xdr:spPr>
    </xdr:pic>
    <xdr:clientData/>
  </xdr:twoCellAnchor>
  <xdr:twoCellAnchor editAs="oneCell">
    <xdr:from>
      <xdr:col>5</xdr:col>
      <xdr:colOff>172357</xdr:colOff>
      <xdr:row>64</xdr:row>
      <xdr:rowOff>127000</xdr:rowOff>
    </xdr:from>
    <xdr:to>
      <xdr:col>6</xdr:col>
      <xdr:colOff>4082</xdr:colOff>
      <xdr:row>64</xdr:row>
      <xdr:rowOff>793291</xdr:rowOff>
    </xdr:to>
    <xdr:pic>
      <xdr:nvPicPr>
        <xdr:cNvPr id="68" name="Рисунок 67">
          <a:hlinkClick xmlns:r="http://schemas.openxmlformats.org/officeDocument/2006/relationships" r:id="rId155"/>
          <a:extLst>
            <a:ext uri="{FF2B5EF4-FFF2-40B4-BE49-F238E27FC236}">
              <a16:creationId xmlns:a16="http://schemas.microsoft.com/office/drawing/2014/main" xmlns="" id="{D736BD6B-5E24-8306-727C-805785039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9987643" y="28892500"/>
          <a:ext cx="1460500" cy="666291"/>
        </a:xfrm>
        <a:prstGeom prst="rect">
          <a:avLst/>
        </a:prstGeom>
      </xdr:spPr>
    </xdr:pic>
    <xdr:clientData/>
  </xdr:twoCellAnchor>
  <xdr:twoCellAnchor editAs="oneCell">
    <xdr:from>
      <xdr:col>6</xdr:col>
      <xdr:colOff>81641</xdr:colOff>
      <xdr:row>64</xdr:row>
      <xdr:rowOff>199571</xdr:rowOff>
    </xdr:from>
    <xdr:to>
      <xdr:col>7</xdr:col>
      <xdr:colOff>1152</xdr:colOff>
      <xdr:row>64</xdr:row>
      <xdr:rowOff>716642</xdr:rowOff>
    </xdr:to>
    <xdr:pic>
      <xdr:nvPicPr>
        <xdr:cNvPr id="69" name="Рисунок 68">
          <a:hlinkClick xmlns:r="http://schemas.openxmlformats.org/officeDocument/2006/relationships" r:id="rId157"/>
          <a:extLst>
            <a:ext uri="{FF2B5EF4-FFF2-40B4-BE49-F238E27FC236}">
              <a16:creationId xmlns:a16="http://schemas.microsoft.com/office/drawing/2014/main" xmlns="" id="{20A114CB-DF09-64DA-617C-985B246AD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1593284" y="28965071"/>
          <a:ext cx="1591989" cy="517071"/>
        </a:xfrm>
        <a:prstGeom prst="rect">
          <a:avLst/>
        </a:prstGeom>
      </xdr:spPr>
    </xdr:pic>
    <xdr:clientData/>
  </xdr:twoCellAnchor>
  <xdr:twoCellAnchor editAs="oneCell">
    <xdr:from>
      <xdr:col>4</xdr:col>
      <xdr:colOff>489857</xdr:colOff>
      <xdr:row>67</xdr:row>
      <xdr:rowOff>90714</xdr:rowOff>
    </xdr:from>
    <xdr:to>
      <xdr:col>4</xdr:col>
      <xdr:colOff>1294195</xdr:colOff>
      <xdr:row>67</xdr:row>
      <xdr:rowOff>778314</xdr:rowOff>
    </xdr:to>
    <xdr:pic>
      <xdr:nvPicPr>
        <xdr:cNvPr id="74" name="Рисунок 73">
          <a:hlinkClick xmlns:r="http://schemas.openxmlformats.org/officeDocument/2006/relationships" r:id="rId159"/>
          <a:extLst>
            <a:ext uri="{FF2B5EF4-FFF2-40B4-BE49-F238E27FC236}">
              <a16:creationId xmlns:a16="http://schemas.microsoft.com/office/drawing/2014/main" xmlns="" id="{B35C9AA4-5CC2-A2A8-3598-C7150FF89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8608786" y="29872214"/>
          <a:ext cx="804338" cy="687600"/>
        </a:xfrm>
        <a:prstGeom prst="rect">
          <a:avLst/>
        </a:prstGeom>
      </xdr:spPr>
    </xdr:pic>
    <xdr:clientData/>
  </xdr:twoCellAnchor>
  <xdr:twoCellAnchor editAs="oneCell">
    <xdr:from>
      <xdr:col>5</xdr:col>
      <xdr:colOff>9071</xdr:colOff>
      <xdr:row>67</xdr:row>
      <xdr:rowOff>181428</xdr:rowOff>
    </xdr:from>
    <xdr:to>
      <xdr:col>6</xdr:col>
      <xdr:colOff>33658</xdr:colOff>
      <xdr:row>67</xdr:row>
      <xdr:rowOff>662214</xdr:rowOff>
    </xdr:to>
    <xdr:pic>
      <xdr:nvPicPr>
        <xdr:cNvPr id="84" name="Рисунок 83">
          <a:hlinkClick xmlns:r="http://schemas.openxmlformats.org/officeDocument/2006/relationships" r:id="rId161"/>
          <a:extLst>
            <a:ext uri="{FF2B5EF4-FFF2-40B4-BE49-F238E27FC236}">
              <a16:creationId xmlns:a16="http://schemas.microsoft.com/office/drawing/2014/main" xmlns="" id="{8673302E-CD73-097E-950A-1250B5596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9824357" y="29962928"/>
          <a:ext cx="1720944" cy="480786"/>
        </a:xfrm>
        <a:prstGeom prst="rect">
          <a:avLst/>
        </a:prstGeom>
      </xdr:spPr>
    </xdr:pic>
    <xdr:clientData/>
  </xdr:twoCellAnchor>
  <xdr:twoCellAnchor>
    <xdr:from>
      <xdr:col>6</xdr:col>
      <xdr:colOff>335643</xdr:colOff>
      <xdr:row>67</xdr:row>
      <xdr:rowOff>72571</xdr:rowOff>
    </xdr:from>
    <xdr:to>
      <xdr:col>6</xdr:col>
      <xdr:colOff>1449923</xdr:colOff>
      <xdr:row>67</xdr:row>
      <xdr:rowOff>778315</xdr:rowOff>
    </xdr:to>
    <xdr:grpSp>
      <xdr:nvGrpSpPr>
        <xdr:cNvPr id="169" name="Группа 168">
          <a:hlinkClick xmlns:r="http://schemas.openxmlformats.org/officeDocument/2006/relationships" r:id="rId163"/>
          <a:extLst>
            <a:ext uri="{FF2B5EF4-FFF2-40B4-BE49-F238E27FC236}">
              <a16:creationId xmlns:a16="http://schemas.microsoft.com/office/drawing/2014/main" xmlns="" id="{A71AD1CF-4F7E-867C-BB69-C5D5A76E433B}"/>
            </a:ext>
          </a:extLst>
        </xdr:cNvPr>
        <xdr:cNvGrpSpPr/>
      </xdr:nvGrpSpPr>
      <xdr:grpSpPr>
        <a:xfrm>
          <a:off x="11848193" y="29720721"/>
          <a:ext cx="1114280" cy="705744"/>
          <a:chOff x="11847286" y="29854071"/>
          <a:chExt cx="1114280" cy="705744"/>
        </a:xfrm>
      </xdr:grpSpPr>
      <xdr:pic>
        <xdr:nvPicPr>
          <xdr:cNvPr id="85" name="Рисунок 84">
            <a:extLst>
              <a:ext uri="{FF2B5EF4-FFF2-40B4-BE49-F238E27FC236}">
                <a16:creationId xmlns:a16="http://schemas.microsoft.com/office/drawing/2014/main" xmlns="" id="{6695497A-2569-DE8B-6C20-380F24D8E38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4"/>
          <a:stretch>
            <a:fillRect/>
          </a:stretch>
        </xdr:blipFill>
        <xdr:spPr>
          <a:xfrm>
            <a:off x="11847286" y="29872215"/>
            <a:ext cx="486670" cy="687600"/>
          </a:xfrm>
          <a:prstGeom prst="rect">
            <a:avLst/>
          </a:prstGeom>
        </xdr:spPr>
      </xdr:pic>
      <xdr:pic>
        <xdr:nvPicPr>
          <xdr:cNvPr id="86" name="Рисунок 85">
            <a:extLst>
              <a:ext uri="{FF2B5EF4-FFF2-40B4-BE49-F238E27FC236}">
                <a16:creationId xmlns:a16="http://schemas.microsoft.com/office/drawing/2014/main" xmlns="" id="{CA5C7F9A-7BE2-618D-0261-729EA618AA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5"/>
          <a:stretch>
            <a:fillRect/>
          </a:stretch>
        </xdr:blipFill>
        <xdr:spPr>
          <a:xfrm>
            <a:off x="12473214" y="29854071"/>
            <a:ext cx="488352" cy="687600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254000</xdr:colOff>
      <xdr:row>67</xdr:row>
      <xdr:rowOff>63500</xdr:rowOff>
    </xdr:from>
    <xdr:to>
      <xdr:col>7</xdr:col>
      <xdr:colOff>1550000</xdr:colOff>
      <xdr:row>67</xdr:row>
      <xdr:rowOff>785214</xdr:rowOff>
    </xdr:to>
    <xdr:grpSp>
      <xdr:nvGrpSpPr>
        <xdr:cNvPr id="170" name="Группа 169">
          <a:hlinkClick xmlns:r="http://schemas.openxmlformats.org/officeDocument/2006/relationships" r:id="rId166"/>
          <a:extLst>
            <a:ext uri="{FF2B5EF4-FFF2-40B4-BE49-F238E27FC236}">
              <a16:creationId xmlns:a16="http://schemas.microsoft.com/office/drawing/2014/main" xmlns="" id="{338D4249-B3E1-52EE-7143-DD3016B49A0A}"/>
            </a:ext>
          </a:extLst>
        </xdr:cNvPr>
        <xdr:cNvGrpSpPr/>
      </xdr:nvGrpSpPr>
      <xdr:grpSpPr>
        <a:xfrm>
          <a:off x="13474700" y="29711650"/>
          <a:ext cx="1296000" cy="721714"/>
          <a:chOff x="13471071" y="29845000"/>
          <a:chExt cx="1296000" cy="721714"/>
        </a:xfrm>
      </xdr:grpSpPr>
      <xdr:pic>
        <xdr:nvPicPr>
          <xdr:cNvPr id="87" name="Рисунок 86">
            <a:extLst>
              <a:ext uri="{FF2B5EF4-FFF2-40B4-BE49-F238E27FC236}">
                <a16:creationId xmlns:a16="http://schemas.microsoft.com/office/drawing/2014/main" xmlns="" id="{3E00BD88-36E4-0728-4734-24961B28C78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7"/>
          <a:stretch>
            <a:fillRect/>
          </a:stretch>
        </xdr:blipFill>
        <xdr:spPr>
          <a:xfrm>
            <a:off x="13471071" y="29845000"/>
            <a:ext cx="1296000" cy="174008"/>
          </a:xfrm>
          <a:prstGeom prst="rect">
            <a:avLst/>
          </a:prstGeom>
        </xdr:spPr>
      </xdr:pic>
      <xdr:pic>
        <xdr:nvPicPr>
          <xdr:cNvPr id="88" name="Рисунок 87">
            <a:extLst>
              <a:ext uri="{FF2B5EF4-FFF2-40B4-BE49-F238E27FC236}">
                <a16:creationId xmlns:a16="http://schemas.microsoft.com/office/drawing/2014/main" xmlns="" id="{304660E6-A12D-0AA8-D113-5C9C01D136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8"/>
          <a:stretch>
            <a:fillRect/>
          </a:stretch>
        </xdr:blipFill>
        <xdr:spPr>
          <a:xfrm>
            <a:off x="13779500" y="30062714"/>
            <a:ext cx="763202" cy="504000"/>
          </a:xfrm>
          <a:prstGeom prst="rect">
            <a:avLst/>
          </a:prstGeom>
        </xdr:spPr>
      </xdr:pic>
    </xdr:grpSp>
    <xdr:clientData/>
  </xdr:twoCellAnchor>
  <xdr:twoCellAnchor editAs="oneCell">
    <xdr:from>
      <xdr:col>4</xdr:col>
      <xdr:colOff>190500</xdr:colOff>
      <xdr:row>18</xdr:row>
      <xdr:rowOff>72572</xdr:rowOff>
    </xdr:from>
    <xdr:to>
      <xdr:col>4</xdr:col>
      <xdr:colOff>1602506</xdr:colOff>
      <xdr:row>18</xdr:row>
      <xdr:rowOff>760172</xdr:rowOff>
    </xdr:to>
    <xdr:pic>
      <xdr:nvPicPr>
        <xdr:cNvPr id="91" name="Рисунок 90">
          <a:hlinkClick xmlns:r="http://schemas.openxmlformats.org/officeDocument/2006/relationships" r:id="rId169"/>
          <a:extLst>
            <a:ext uri="{FF2B5EF4-FFF2-40B4-BE49-F238E27FC236}">
              <a16:creationId xmlns:a16="http://schemas.microsoft.com/office/drawing/2014/main" xmlns="" id="{5C484291-7AC8-EE3A-14D4-7B84525CB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8309429" y="7892143"/>
          <a:ext cx="1412006" cy="687600"/>
        </a:xfrm>
        <a:prstGeom prst="rect">
          <a:avLst/>
        </a:prstGeom>
      </xdr:spPr>
    </xdr:pic>
    <xdr:clientData/>
  </xdr:twoCellAnchor>
  <xdr:twoCellAnchor editAs="oneCell">
    <xdr:from>
      <xdr:col>4</xdr:col>
      <xdr:colOff>489857</xdr:colOff>
      <xdr:row>44</xdr:row>
      <xdr:rowOff>81643</xdr:rowOff>
    </xdr:from>
    <xdr:to>
      <xdr:col>4</xdr:col>
      <xdr:colOff>1283470</xdr:colOff>
      <xdr:row>44</xdr:row>
      <xdr:rowOff>769243</xdr:rowOff>
    </xdr:to>
    <xdr:pic>
      <xdr:nvPicPr>
        <xdr:cNvPr id="92" name="Рисунок 91">
          <a:hlinkClick xmlns:r="http://schemas.openxmlformats.org/officeDocument/2006/relationships" r:id="rId171"/>
          <a:extLst>
            <a:ext uri="{FF2B5EF4-FFF2-40B4-BE49-F238E27FC236}">
              <a16:creationId xmlns:a16="http://schemas.microsoft.com/office/drawing/2014/main" xmlns="" id="{A547D3B3-DA60-12A7-743D-540DBE5AD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8608786" y="19929929"/>
          <a:ext cx="793613" cy="687600"/>
        </a:xfrm>
        <a:prstGeom prst="rect">
          <a:avLst/>
        </a:prstGeom>
      </xdr:spPr>
    </xdr:pic>
    <xdr:clientData/>
  </xdr:twoCellAnchor>
  <xdr:twoCellAnchor editAs="oneCell">
    <xdr:from>
      <xdr:col>5</xdr:col>
      <xdr:colOff>353786</xdr:colOff>
      <xdr:row>50</xdr:row>
      <xdr:rowOff>127000</xdr:rowOff>
    </xdr:from>
    <xdr:to>
      <xdr:col>5</xdr:col>
      <xdr:colOff>1388317</xdr:colOff>
      <xdr:row>50</xdr:row>
      <xdr:rowOff>814600</xdr:rowOff>
    </xdr:to>
    <xdr:pic>
      <xdr:nvPicPr>
        <xdr:cNvPr id="167" name="Рисунок 166">
          <a:hlinkClick xmlns:r="http://schemas.openxmlformats.org/officeDocument/2006/relationships" r:id="rId173"/>
          <a:extLst>
            <a:ext uri="{FF2B5EF4-FFF2-40B4-BE49-F238E27FC236}">
              <a16:creationId xmlns:a16="http://schemas.microsoft.com/office/drawing/2014/main" xmlns="" id="{D20814FD-28D8-70F2-1262-87BC7178C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0169072" y="22805571"/>
          <a:ext cx="1034531" cy="687600"/>
        </a:xfrm>
        <a:prstGeom prst="rect">
          <a:avLst/>
        </a:prstGeom>
      </xdr:spPr>
    </xdr:pic>
    <xdr:clientData/>
  </xdr:twoCellAnchor>
  <xdr:twoCellAnchor editAs="oneCell">
    <xdr:from>
      <xdr:col>4</xdr:col>
      <xdr:colOff>45359</xdr:colOff>
      <xdr:row>60</xdr:row>
      <xdr:rowOff>72571</xdr:rowOff>
    </xdr:from>
    <xdr:to>
      <xdr:col>5</xdr:col>
      <xdr:colOff>4082</xdr:colOff>
      <xdr:row>60</xdr:row>
      <xdr:rowOff>743856</xdr:rowOff>
    </xdr:to>
    <xdr:pic>
      <xdr:nvPicPr>
        <xdr:cNvPr id="171" name="Рисунок 170">
          <a:hlinkClick xmlns:r="http://schemas.openxmlformats.org/officeDocument/2006/relationships" r:id="rId175"/>
          <a:extLst>
            <a:ext uri="{FF2B5EF4-FFF2-40B4-BE49-F238E27FC236}">
              <a16:creationId xmlns:a16="http://schemas.microsoft.com/office/drawing/2014/main" xmlns="" id="{0A698B4B-8F2A-3453-0815-F0F826F52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8164288" y="26951214"/>
          <a:ext cx="1587498" cy="671285"/>
        </a:xfrm>
        <a:prstGeom prst="rect">
          <a:avLst/>
        </a:prstGeom>
      </xdr:spPr>
    </xdr:pic>
    <xdr:clientData/>
  </xdr:twoCellAnchor>
</xdr:wsDr>
</file>

<file path=xl/drawings/drawing40.xml><?xml version="1.0" encoding="utf-8"?>
<c:userShapes xmlns:c="http://schemas.openxmlformats.org/drawingml/2006/chart">
  <cdr:relSizeAnchor xmlns:cdr="http://schemas.openxmlformats.org/drawingml/2006/chartDrawing">
    <cdr:from>
      <cdr:x>0.0297</cdr:x>
      <cdr:y>0.33778</cdr:y>
    </cdr:from>
    <cdr:to>
      <cdr:x>0.23942</cdr:x>
      <cdr:y>0.40542</cdr:y>
    </cdr:to>
    <cdr:sp macro="" textlink="Ш7!$A$8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CC3334F3-09EC-4AE8-8C1C-7E333F365C81}"/>
            </a:ext>
          </a:extLst>
        </cdr:cNvPr>
        <cdr:cNvSpPr txBox="1"/>
      </cdr:nvSpPr>
      <cdr:spPr>
        <a:xfrm xmlns:a="http://schemas.openxmlformats.org/drawingml/2006/main">
          <a:off x="101238" y="1123613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fld id="{51129111-81FD-4472-A8B6-7089D3F1E5FB}" type="TxLink">
            <a:rPr lang="ru-RU" sz="900" b="0" i="0" u="none" strike="noStrike" baseline="0">
              <a:solidFill>
                <a:srgbClr val="595959"/>
              </a:solidFill>
              <a:latin typeface="Arial"/>
              <a:cs typeface="Arial"/>
            </a:rPr>
            <a:pPr/>
            <a:t>Категория 1</a:t>
          </a:fld>
          <a:endParaRPr lang="ru-RU" sz="1050" baseline="0">
            <a:solidFill>
              <a:srgbClr val="595959"/>
            </a:solidFill>
          </a:endParaRPr>
        </a:p>
      </cdr:txBody>
    </cdr:sp>
  </cdr:relSizeAnchor>
  <cdr:relSizeAnchor xmlns:cdr="http://schemas.openxmlformats.org/drawingml/2006/chartDrawing">
    <cdr:from>
      <cdr:x>0.0297</cdr:x>
      <cdr:y>0.57111</cdr:y>
    </cdr:from>
    <cdr:to>
      <cdr:x>0.23942</cdr:x>
      <cdr:y>0.63875</cdr:y>
    </cdr:to>
    <cdr:sp macro="" textlink="Ш7!$A$9">
      <cdr:nvSpPr>
        <cdr:cNvPr id="6" name="TextBox 5">
          <a:extLst xmlns:a="http://schemas.openxmlformats.org/drawingml/2006/main">
            <a:ext uri="{FF2B5EF4-FFF2-40B4-BE49-F238E27FC236}">
              <a16:creationId xmlns:a16="http://schemas.microsoft.com/office/drawing/2014/main" xmlns="" id="{AB00D199-BE67-485D-B03D-41ED9CD2BB4D}"/>
            </a:ext>
          </a:extLst>
        </cdr:cNvPr>
        <cdr:cNvSpPr txBox="1"/>
      </cdr:nvSpPr>
      <cdr:spPr>
        <a:xfrm xmlns:a="http://schemas.openxmlformats.org/drawingml/2006/main">
          <a:off x="101238" y="1899777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A4C698FF-13E3-41EB-B5E3-0BE3287A06DD}" type="TxLink">
            <a:rPr lang="ru-RU" sz="900" b="0" i="0" u="none" strike="noStrike" baseline="0">
              <a:solidFill>
                <a:srgbClr val="595959"/>
              </a:solidFill>
              <a:latin typeface="Arial"/>
              <a:ea typeface="+mn-ea"/>
              <a:cs typeface="Arial"/>
            </a:rPr>
            <a:pPr marL="0" indent="0"/>
            <a:t>Категория 2</a:t>
          </a:fld>
          <a:endParaRPr lang="ru-RU" sz="900" b="0" i="0" u="none" strike="noStrike" baseline="0">
            <a:solidFill>
              <a:srgbClr val="595959"/>
            </a:solidFill>
            <a:latin typeface="Arial"/>
            <a:ea typeface="+mn-ea"/>
            <a:cs typeface="Arial"/>
          </a:endParaRPr>
        </a:p>
      </cdr:txBody>
    </cdr:sp>
  </cdr:relSizeAnchor>
  <cdr:relSizeAnchor xmlns:cdr="http://schemas.openxmlformats.org/drawingml/2006/chartDrawing">
    <cdr:from>
      <cdr:x>0.0297</cdr:x>
      <cdr:y>0.66667</cdr:y>
    </cdr:from>
    <cdr:to>
      <cdr:x>0.23942</cdr:x>
      <cdr:y>0.73431</cdr:y>
    </cdr:to>
    <cdr:sp macro="" textlink="Ш7!$A$10">
      <cdr:nvSpPr>
        <cdr:cNvPr id="7" name="TextBox 6">
          <a:extLst xmlns:a="http://schemas.openxmlformats.org/drawingml/2006/main">
            <a:ext uri="{FF2B5EF4-FFF2-40B4-BE49-F238E27FC236}">
              <a16:creationId xmlns:a16="http://schemas.microsoft.com/office/drawing/2014/main" xmlns="" id="{75576EA6-ADD3-4845-B4BB-9D43702ABC07}"/>
            </a:ext>
          </a:extLst>
        </cdr:cNvPr>
        <cdr:cNvSpPr txBox="1"/>
      </cdr:nvSpPr>
      <cdr:spPr>
        <a:xfrm xmlns:a="http://schemas.openxmlformats.org/drawingml/2006/main">
          <a:off x="101238" y="2217653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9B6F8B5B-6C0A-47A9-9D46-2333A17B3377}" type="TxLink">
            <a:rPr lang="ru-RU" sz="900" b="0" i="0" u="none" strike="noStrike" baseline="0">
              <a:solidFill>
                <a:srgbClr val="595959"/>
              </a:solidFill>
              <a:latin typeface="Arial"/>
              <a:ea typeface="+mn-ea"/>
              <a:cs typeface="Arial"/>
            </a:rPr>
            <a:pPr marL="0" indent="0"/>
            <a:t>Категория 3</a:t>
          </a:fld>
          <a:endParaRPr lang="ru-RU" sz="900" b="0" i="0" u="none" strike="noStrike" baseline="0">
            <a:solidFill>
              <a:srgbClr val="595959"/>
            </a:solidFill>
            <a:latin typeface="Arial"/>
            <a:ea typeface="+mn-ea"/>
            <a:cs typeface="Arial"/>
          </a:endParaRPr>
        </a:p>
      </cdr:txBody>
    </cdr:sp>
  </cdr:relSizeAnchor>
  <cdr:relSizeAnchor xmlns:cdr="http://schemas.openxmlformats.org/drawingml/2006/chartDrawing">
    <cdr:from>
      <cdr:x>0.0297</cdr:x>
      <cdr:y>0.75111</cdr:y>
    </cdr:from>
    <cdr:to>
      <cdr:x>0.25026</cdr:x>
      <cdr:y>0.81875</cdr:y>
    </cdr:to>
    <cdr:sp macro="" textlink="Ш7!$A$11">
      <cdr:nvSpPr>
        <cdr:cNvPr id="8" name="TextBox 7">
          <a:extLst xmlns:a="http://schemas.openxmlformats.org/drawingml/2006/main">
            <a:ext uri="{FF2B5EF4-FFF2-40B4-BE49-F238E27FC236}">
              <a16:creationId xmlns:a16="http://schemas.microsoft.com/office/drawing/2014/main" xmlns="" id="{1D1682B9-2D6F-4155-9F24-D9F660FDCCC4}"/>
            </a:ext>
          </a:extLst>
        </cdr:cNvPr>
        <cdr:cNvSpPr txBox="1"/>
      </cdr:nvSpPr>
      <cdr:spPr>
        <a:xfrm xmlns:a="http://schemas.openxmlformats.org/drawingml/2006/main">
          <a:off x="101238" y="2498540"/>
          <a:ext cx="751800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3129DFB0-799D-4724-9525-8427AE77DB33}" type="TxLink">
            <a:rPr lang="ru-RU" sz="900" b="1" i="0" u="none" strike="noStrike" baseline="0">
              <a:solidFill>
                <a:srgbClr val="FF9933"/>
              </a:solidFill>
              <a:latin typeface="Arial"/>
              <a:ea typeface="+mn-ea"/>
              <a:cs typeface="Arial"/>
            </a:rPr>
            <a:pPr marL="0" indent="0"/>
            <a:t>Категория 4</a:t>
          </a:fld>
          <a:endParaRPr lang="ru-RU" sz="900" b="1" i="0" u="none" strike="noStrike" baseline="0">
            <a:solidFill>
              <a:srgbClr val="FF9933"/>
            </a:solidFill>
            <a:latin typeface="Arial"/>
            <a:ea typeface="+mn-ea"/>
            <a:cs typeface="Arial"/>
          </a:endParaRPr>
        </a:p>
      </cdr:txBody>
    </cdr:sp>
  </cdr:relSizeAnchor>
  <cdr:relSizeAnchor xmlns:cdr="http://schemas.openxmlformats.org/drawingml/2006/chartDrawing">
    <cdr:from>
      <cdr:x>0.0297</cdr:x>
      <cdr:y>0.82667</cdr:y>
    </cdr:from>
    <cdr:to>
      <cdr:x>0.23942</cdr:x>
      <cdr:y>0.89431</cdr:y>
    </cdr:to>
    <cdr:sp macro="" textlink="Ш7!$A$12">
      <cdr:nvSpPr>
        <cdr:cNvPr id="9" name="TextBox 8">
          <a:extLst xmlns:a="http://schemas.openxmlformats.org/drawingml/2006/main">
            <a:ext uri="{FF2B5EF4-FFF2-40B4-BE49-F238E27FC236}">
              <a16:creationId xmlns:a16="http://schemas.microsoft.com/office/drawing/2014/main" xmlns="" id="{09E40866-6F6F-4100-BC72-6F3C7B85B1FF}"/>
            </a:ext>
          </a:extLst>
        </cdr:cNvPr>
        <cdr:cNvSpPr txBox="1"/>
      </cdr:nvSpPr>
      <cdr:spPr>
        <a:xfrm xmlns:a="http://schemas.openxmlformats.org/drawingml/2006/main">
          <a:off x="101238" y="2749888"/>
          <a:ext cx="714867" cy="22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horzOverflow="clip" wrap="none" lIns="36000" rIns="36000" rtlCol="0">
          <a:spAutoFit/>
        </a:bodyPr>
        <a:lstStyle xmlns:a="http://schemas.openxmlformats.org/drawingml/2006/main"/>
        <a:p xmlns:a="http://schemas.openxmlformats.org/drawingml/2006/main">
          <a:pPr marL="0" indent="0"/>
          <a:fld id="{E3F28E88-4F32-41D9-B6B3-A2D681C6DEAF}" type="TxLink">
            <a:rPr lang="ru-RU" sz="900" b="0" i="0" u="none" strike="noStrike" baseline="0">
              <a:solidFill>
                <a:srgbClr val="595959"/>
              </a:solidFill>
              <a:latin typeface="Arial"/>
              <a:ea typeface="+mn-ea"/>
              <a:cs typeface="Arial"/>
            </a:rPr>
            <a:pPr marL="0" indent="0"/>
            <a:t>Категория 5</a:t>
          </a:fld>
          <a:endParaRPr lang="ru-RU" sz="900" b="0" i="0" u="none" strike="noStrike" baseline="0">
            <a:solidFill>
              <a:srgbClr val="595959"/>
            </a:solidFill>
            <a:latin typeface="Arial"/>
            <a:ea typeface="+mn-ea"/>
            <a:cs typeface="Arial"/>
          </a:endParaRPr>
        </a:p>
      </cdr:txBody>
    </cdr:sp>
  </cdr:relSizeAnchor>
</c:userShapes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4379</xdr:rowOff>
    </xdr:from>
    <xdr:to>
      <xdr:col>11</xdr:col>
      <xdr:colOff>164797</xdr:colOff>
      <xdr:row>32</xdr:row>
      <xdr:rowOff>136071</xdr:rowOff>
    </xdr:to>
    <xdr:grpSp>
      <xdr:nvGrpSpPr>
        <xdr:cNvPr id="2" name="Группа 1">
          <a:extLst>
            <a:ext uri="{FF2B5EF4-FFF2-40B4-BE49-F238E27FC236}">
              <a16:creationId xmlns:a16="http://schemas.microsoft.com/office/drawing/2014/main" xmlns="" id="{C79CDF33-2063-4DB0-923C-569F42253D02}"/>
            </a:ext>
          </a:extLst>
        </xdr:cNvPr>
        <xdr:cNvGrpSpPr/>
      </xdr:nvGrpSpPr>
      <xdr:grpSpPr>
        <a:xfrm>
          <a:off x="0" y="2789308"/>
          <a:ext cx="8292797" cy="2907549"/>
          <a:chOff x="124240" y="8140662"/>
          <a:chExt cx="8208065" cy="3256209"/>
        </a:xfrm>
      </xdr:grpSpPr>
      <xdr:grpSp>
        <xdr:nvGrpSpPr>
          <xdr:cNvPr id="3" name="Группа 2">
            <a:extLst>
              <a:ext uri="{FF2B5EF4-FFF2-40B4-BE49-F238E27FC236}">
                <a16:creationId xmlns:a16="http://schemas.microsoft.com/office/drawing/2014/main" xmlns="" id="{C22D6146-F26C-8CF6-4AF0-304AA6AEEED6}"/>
              </a:ext>
            </a:extLst>
          </xdr:cNvPr>
          <xdr:cNvGrpSpPr/>
        </xdr:nvGrpSpPr>
        <xdr:grpSpPr>
          <a:xfrm>
            <a:off x="124240" y="8502475"/>
            <a:ext cx="8208065" cy="2894396"/>
            <a:chOff x="124559" y="8301325"/>
            <a:chExt cx="8150806" cy="2815506"/>
          </a:xfrm>
        </xdr:grpSpPr>
        <xdr:graphicFrame macro="">
          <xdr:nvGraphicFramePr>
            <xdr:cNvPr id="5" name="Диаграмма 4">
              <a:extLst>
                <a:ext uri="{FF2B5EF4-FFF2-40B4-BE49-F238E27FC236}">
                  <a16:creationId xmlns:a16="http://schemas.microsoft.com/office/drawing/2014/main" xmlns="" id="{A70C7064-4295-53F9-0D20-502CEB3966AC}"/>
                </a:ext>
              </a:extLst>
            </xdr:cNvPr>
            <xdr:cNvGraphicFramePr/>
          </xdr:nvGraphicFramePr>
          <xdr:xfrm>
            <a:off x="124559" y="8301325"/>
            <a:ext cx="2579454" cy="13958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graphicFrame macro="">
          <xdr:nvGraphicFramePr>
            <xdr:cNvPr id="6" name="Диаграмма 5">
              <a:extLst>
                <a:ext uri="{FF2B5EF4-FFF2-40B4-BE49-F238E27FC236}">
                  <a16:creationId xmlns:a16="http://schemas.microsoft.com/office/drawing/2014/main" xmlns="" id="{D2C74C71-226E-4A65-85E7-77030EAF24A0}"/>
                </a:ext>
              </a:extLst>
            </xdr:cNvPr>
            <xdr:cNvGraphicFramePr/>
          </xdr:nvGraphicFramePr>
          <xdr:xfrm>
            <a:off x="2917705" y="8301326"/>
            <a:ext cx="2579641" cy="139581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  <xdr:graphicFrame macro="">
          <xdr:nvGraphicFramePr>
            <xdr:cNvPr id="7" name="Диаграмма 6">
              <a:extLst>
                <a:ext uri="{FF2B5EF4-FFF2-40B4-BE49-F238E27FC236}">
                  <a16:creationId xmlns:a16="http://schemas.microsoft.com/office/drawing/2014/main" xmlns="" id="{3A9F857C-5555-9801-384C-BDF37C323F70}"/>
                </a:ext>
              </a:extLst>
            </xdr:cNvPr>
            <xdr:cNvGraphicFramePr/>
          </xdr:nvGraphicFramePr>
          <xdr:xfrm>
            <a:off x="5693874" y="8302316"/>
            <a:ext cx="2581490" cy="1395126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3"/>
            </a:graphicData>
          </a:graphic>
        </xdr:graphicFrame>
        <xdr:graphicFrame macro="">
          <xdr:nvGraphicFramePr>
            <xdr:cNvPr id="8" name="Диаграмма 7">
              <a:extLst>
                <a:ext uri="{FF2B5EF4-FFF2-40B4-BE49-F238E27FC236}">
                  <a16:creationId xmlns:a16="http://schemas.microsoft.com/office/drawing/2014/main" xmlns="" id="{C447C06D-F4B8-E512-FDBA-2F9EF84A2163}"/>
                </a:ext>
              </a:extLst>
            </xdr:cNvPr>
            <xdr:cNvGraphicFramePr/>
          </xdr:nvGraphicFramePr>
          <xdr:xfrm>
            <a:off x="124559" y="9721839"/>
            <a:ext cx="2579454" cy="139499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  <xdr:graphicFrame macro="">
          <xdr:nvGraphicFramePr>
            <xdr:cNvPr id="9" name="Диаграмма 8">
              <a:extLst>
                <a:ext uri="{FF2B5EF4-FFF2-40B4-BE49-F238E27FC236}">
                  <a16:creationId xmlns:a16="http://schemas.microsoft.com/office/drawing/2014/main" xmlns="" id="{BD930DE5-C7D5-CB0C-EE97-E1CD1404D54B}"/>
                </a:ext>
              </a:extLst>
            </xdr:cNvPr>
            <xdr:cNvGraphicFramePr/>
          </xdr:nvGraphicFramePr>
          <xdr:xfrm>
            <a:off x="2917297" y="9721840"/>
            <a:ext cx="2580015" cy="139499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5"/>
            </a:graphicData>
          </a:graphic>
        </xdr:graphicFrame>
        <xdr:graphicFrame macro="">
          <xdr:nvGraphicFramePr>
            <xdr:cNvPr id="10" name="Диаграмма 9">
              <a:extLst>
                <a:ext uri="{FF2B5EF4-FFF2-40B4-BE49-F238E27FC236}">
                  <a16:creationId xmlns:a16="http://schemas.microsoft.com/office/drawing/2014/main" xmlns="" id="{ED4017BF-CD9D-9480-8CAC-9C76F122ACEA}"/>
                </a:ext>
              </a:extLst>
            </xdr:cNvPr>
            <xdr:cNvGraphicFramePr/>
          </xdr:nvGraphicFramePr>
          <xdr:xfrm>
            <a:off x="5693874" y="9721839"/>
            <a:ext cx="2581491" cy="139499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6"/>
            </a:graphicData>
          </a:graphic>
        </xdr:graphicFrame>
      </xdr:grpSp>
      <xdr:sp macro="" textlink="$A$6">
        <xdr:nvSpPr>
          <xdr:cNvPr id="4" name="TextBox 3">
            <a:extLst>
              <a:ext uri="{FF2B5EF4-FFF2-40B4-BE49-F238E27FC236}">
                <a16:creationId xmlns:a16="http://schemas.microsoft.com/office/drawing/2014/main" xmlns="" id="{A619B72C-4AEF-177B-2CC9-42E8EC12295D}"/>
              </a:ext>
            </a:extLst>
          </xdr:cNvPr>
          <xdr:cNvSpPr txBox="1"/>
        </xdr:nvSpPr>
        <xdr:spPr>
          <a:xfrm>
            <a:off x="124240" y="8140662"/>
            <a:ext cx="8116956" cy="297780"/>
          </a:xfrm>
          <a:prstGeom prst="rect">
            <a:avLst/>
          </a:prstGeom>
          <a:solidFill>
            <a:schemeClr val="bg1">
              <a:lumMod val="95000"/>
            </a:schemeClr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tIns="0" rtlCol="0" anchor="t"/>
          <a:lstStyle/>
          <a:p>
            <a:fld id="{021EF920-570B-49D8-8AC9-7B0C993DB939}" type="TxLink">
              <a:rPr lang="ru-RU" sz="1800" b="0" i="0" u="none" strike="noStrike">
                <a:solidFill>
                  <a:srgbClr val="000000"/>
                </a:solidFill>
                <a:latin typeface="Arial"/>
                <a:cs typeface="Arial"/>
              </a:rPr>
              <a:pPr/>
              <a:t>Динамика продаж, ед.изм.</a:t>
            </a:fld>
            <a:endParaRPr lang="ru-RU" sz="2400"/>
          </a:p>
        </xdr:txBody>
      </xdr:sp>
    </xdr:grpSp>
    <xdr:clientData/>
  </xdr:twoCellAnchor>
  <xdr:twoCellAnchor editAs="oneCell">
    <xdr:from>
      <xdr:col>0</xdr:col>
      <xdr:colOff>9074</xdr:colOff>
      <xdr:row>84</xdr:row>
      <xdr:rowOff>18145</xdr:rowOff>
    </xdr:from>
    <xdr:to>
      <xdr:col>7</xdr:col>
      <xdr:colOff>644072</xdr:colOff>
      <xdr:row>112</xdr:row>
      <xdr:rowOff>154214</xdr:rowOff>
    </xdr:to>
    <xdr:grpSp>
      <xdr:nvGrpSpPr>
        <xdr:cNvPr id="11" name="Группа 10">
          <a:extLst>
            <a:ext uri="{FF2B5EF4-FFF2-40B4-BE49-F238E27FC236}">
              <a16:creationId xmlns:a16="http://schemas.microsoft.com/office/drawing/2014/main" xmlns="" id="{B2301023-C86F-4D61-9E58-3B6F7CE6DA78}"/>
            </a:ext>
          </a:extLst>
        </xdr:cNvPr>
        <xdr:cNvGrpSpPr/>
      </xdr:nvGrpSpPr>
      <xdr:grpSpPr>
        <a:xfrm>
          <a:off x="9074" y="14069788"/>
          <a:ext cx="6086927" cy="4708069"/>
          <a:chOff x="836084" y="4233334"/>
          <a:chExt cx="6021916" cy="5577416"/>
        </a:xfrm>
      </xdr:grpSpPr>
      <xdr:grpSp>
        <xdr:nvGrpSpPr>
          <xdr:cNvPr id="12" name="Группа 11">
            <a:extLst>
              <a:ext uri="{FF2B5EF4-FFF2-40B4-BE49-F238E27FC236}">
                <a16:creationId xmlns:a16="http://schemas.microsoft.com/office/drawing/2014/main" xmlns="" id="{DADDB84D-8202-7454-F799-194C57C23C85}"/>
              </a:ext>
            </a:extLst>
          </xdr:cNvPr>
          <xdr:cNvGrpSpPr/>
        </xdr:nvGrpSpPr>
        <xdr:grpSpPr>
          <a:xfrm>
            <a:off x="996082" y="4480583"/>
            <a:ext cx="5789270" cy="5234917"/>
            <a:chOff x="3870607" y="654018"/>
            <a:chExt cx="5993297" cy="5628993"/>
          </a:xfrm>
        </xdr:grpSpPr>
        <xdr:grpSp>
          <xdr:nvGrpSpPr>
            <xdr:cNvPr id="14" name="Группа 13">
              <a:extLst>
                <a:ext uri="{FF2B5EF4-FFF2-40B4-BE49-F238E27FC236}">
                  <a16:creationId xmlns:a16="http://schemas.microsoft.com/office/drawing/2014/main" xmlns="" id="{8968397F-7EAC-F96E-726E-EE2E48C2946D}"/>
                </a:ext>
              </a:extLst>
            </xdr:cNvPr>
            <xdr:cNvGrpSpPr/>
          </xdr:nvGrpSpPr>
          <xdr:grpSpPr>
            <a:xfrm>
              <a:off x="4803489" y="1058369"/>
              <a:ext cx="5060415" cy="5224642"/>
              <a:chOff x="5080709" y="671386"/>
              <a:chExt cx="5032901" cy="5105898"/>
            </a:xfrm>
          </xdr:grpSpPr>
          <xdr:graphicFrame macro="">
            <xdr:nvGraphicFramePr>
              <xdr:cNvPr id="19" name="Диаграмма 18">
                <a:extLst>
                  <a:ext uri="{FF2B5EF4-FFF2-40B4-BE49-F238E27FC236}">
                    <a16:creationId xmlns:a16="http://schemas.microsoft.com/office/drawing/2014/main" xmlns="" id="{BBF0C9EC-8A6E-68C8-867D-DB08336CCEE0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6718618" y="671386"/>
              <a:ext cx="1757025" cy="1918108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7"/>
              </a:graphicData>
            </a:graphic>
          </xdr:graphicFrame>
          <xdr:graphicFrame macro="">
            <xdr:nvGraphicFramePr>
              <xdr:cNvPr id="20" name="Диаграмма 19">
                <a:extLst>
                  <a:ext uri="{FF2B5EF4-FFF2-40B4-BE49-F238E27FC236}">
                    <a16:creationId xmlns:a16="http://schemas.microsoft.com/office/drawing/2014/main" xmlns="" id="{DD5AD5C5-8C6D-883B-0E27-56B9A5893BE2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5080709" y="2594637"/>
              <a:ext cx="1757696" cy="1612939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8"/>
              </a:graphicData>
            </a:graphic>
          </xdr:graphicFrame>
          <xdr:graphicFrame macro="">
            <xdr:nvGraphicFramePr>
              <xdr:cNvPr id="21" name="Диаграмма 20">
                <a:extLst>
                  <a:ext uri="{FF2B5EF4-FFF2-40B4-BE49-F238E27FC236}">
                    <a16:creationId xmlns:a16="http://schemas.microsoft.com/office/drawing/2014/main" xmlns="" id="{D439B844-1E08-E856-D3FA-7A12ADB8247E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6796495" y="2594637"/>
              <a:ext cx="1602000" cy="1612939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9"/>
              </a:graphicData>
            </a:graphic>
          </xdr:graphicFrame>
          <xdr:graphicFrame macro="">
            <xdr:nvGraphicFramePr>
              <xdr:cNvPr id="22" name="Диаграмма 21">
                <a:extLst>
                  <a:ext uri="{FF2B5EF4-FFF2-40B4-BE49-F238E27FC236}">
                    <a16:creationId xmlns:a16="http://schemas.microsoft.com/office/drawing/2014/main" xmlns="" id="{EF437548-24F8-D48E-1716-94849502123C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8356585" y="2594637"/>
              <a:ext cx="1602000" cy="1612939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0"/>
              </a:graphicData>
            </a:graphic>
          </xdr:graphicFrame>
          <xdr:graphicFrame macro="">
            <xdr:nvGraphicFramePr>
              <xdr:cNvPr id="23" name="Диаграмма 22">
                <a:extLst>
                  <a:ext uri="{FF2B5EF4-FFF2-40B4-BE49-F238E27FC236}">
                    <a16:creationId xmlns:a16="http://schemas.microsoft.com/office/drawing/2014/main" xmlns="" id="{0F0BF6D8-EFD0-00B5-AAA9-FF65B21A6D67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5080709" y="4164345"/>
              <a:ext cx="1757696" cy="1612937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1"/>
              </a:graphicData>
            </a:graphic>
          </xdr:graphicFrame>
          <xdr:graphicFrame macro="">
            <xdr:nvGraphicFramePr>
              <xdr:cNvPr id="24" name="Диаграмма 23">
                <a:extLst>
                  <a:ext uri="{FF2B5EF4-FFF2-40B4-BE49-F238E27FC236}">
                    <a16:creationId xmlns:a16="http://schemas.microsoft.com/office/drawing/2014/main" xmlns="" id="{70EE87AF-B680-816A-37D3-762611A6584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8356585" y="671386"/>
              <a:ext cx="1757025" cy="1918108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2"/>
              </a:graphicData>
            </a:graphic>
          </xdr:graphicFrame>
          <xdr:graphicFrame macro="">
            <xdr:nvGraphicFramePr>
              <xdr:cNvPr id="25" name="Диаграмма 24">
                <a:extLst>
                  <a:ext uri="{FF2B5EF4-FFF2-40B4-BE49-F238E27FC236}">
                    <a16:creationId xmlns:a16="http://schemas.microsoft.com/office/drawing/2014/main" xmlns="" id="{E8D2EE45-1A0B-73F6-5E11-EB79306436D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6796495" y="4164345"/>
              <a:ext cx="1602000" cy="1612939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3"/>
              </a:graphicData>
            </a:graphic>
          </xdr:graphicFrame>
          <xdr:graphicFrame macro="">
            <xdr:nvGraphicFramePr>
              <xdr:cNvPr id="26" name="Диаграмма 25">
                <a:extLst>
                  <a:ext uri="{FF2B5EF4-FFF2-40B4-BE49-F238E27FC236}">
                    <a16:creationId xmlns:a16="http://schemas.microsoft.com/office/drawing/2014/main" xmlns="" id="{B0923637-1714-8FF9-EE39-5D7E57392B15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8356585" y="4164345"/>
              <a:ext cx="1602000" cy="1612939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4"/>
              </a:graphicData>
            </a:graphic>
          </xdr:graphicFrame>
          <xdr:graphicFrame macro="">
            <xdr:nvGraphicFramePr>
              <xdr:cNvPr id="27" name="Диаграмма 26">
                <a:extLst>
                  <a:ext uri="{FF2B5EF4-FFF2-40B4-BE49-F238E27FC236}">
                    <a16:creationId xmlns:a16="http://schemas.microsoft.com/office/drawing/2014/main" xmlns="" id="{DDF38C87-A10E-5864-C45A-EF5D30F1D5CD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5080709" y="671386"/>
              <a:ext cx="1756968" cy="1919517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5"/>
              </a:graphicData>
            </a:graphic>
          </xdr:graphicFrame>
        </xdr:grpSp>
        <xdr:sp macro="" textlink="$A$68">
          <xdr:nvSpPr>
            <xdr:cNvPr id="15" name="TextBox 14">
              <a:extLst>
                <a:ext uri="{FF2B5EF4-FFF2-40B4-BE49-F238E27FC236}">
                  <a16:creationId xmlns:a16="http://schemas.microsoft.com/office/drawing/2014/main" xmlns="" id="{6D31CDFF-7AEF-A6E9-EB02-5D21E1F16C3D}"/>
                </a:ext>
              </a:extLst>
            </xdr:cNvPr>
            <xdr:cNvSpPr txBox="1"/>
          </xdr:nvSpPr>
          <xdr:spPr>
            <a:xfrm>
              <a:off x="3889762" y="654018"/>
              <a:ext cx="4491646" cy="331382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CBDC48F1-38F2-4F44-B9C4-272AECC0FE4A}" type="TxLink">
                <a:rPr lang="ru-RU" sz="1400" b="0" i="0" u="none" strike="noStrike" cap="small" baseline="0">
                  <a:solidFill>
                    <a:srgbClr val="000000"/>
                  </a:solidFill>
                  <a:latin typeface="Arial"/>
                  <a:cs typeface="Arial"/>
                </a:rPr>
                <a:pPr/>
                <a:t>Название диаграммы, ед.изм.</a:t>
              </a:fld>
              <a:endParaRPr lang="ru-RU" sz="1800" cap="small" baseline="0"/>
            </a:p>
          </xdr:txBody>
        </xdr:sp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xmlns="" id="{3C5272E6-A372-647B-C13E-3BC37EBE5A21}"/>
                </a:ext>
              </a:extLst>
            </xdr:cNvPr>
            <xdr:cNvSpPr txBox="1"/>
          </xdr:nvSpPr>
          <xdr:spPr>
            <a:xfrm>
              <a:off x="3879939" y="1250657"/>
              <a:ext cx="1056974" cy="30757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050">
                  <a:solidFill>
                    <a:srgbClr val="1E90FF"/>
                  </a:solidFill>
                </a:rPr>
                <a:t>Тип товара</a:t>
              </a:r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xmlns="" id="{9B2C2980-2685-E35C-D3A0-6AA0966D843E}"/>
                </a:ext>
              </a:extLst>
            </xdr:cNvPr>
            <xdr:cNvSpPr txBox="1"/>
          </xdr:nvSpPr>
          <xdr:spPr>
            <a:xfrm>
              <a:off x="3870607" y="3022421"/>
              <a:ext cx="1056974" cy="30757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050">
                  <a:solidFill>
                    <a:srgbClr val="66C7C3"/>
                  </a:solidFill>
                </a:rPr>
                <a:t>Тип товара</a:t>
              </a:r>
            </a:p>
          </xdr:txBody>
        </xdr:sp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xmlns="" id="{140F208B-709C-8815-7379-25DD9894C895}"/>
                </a:ext>
              </a:extLst>
            </xdr:cNvPr>
            <xdr:cNvSpPr txBox="1"/>
          </xdr:nvSpPr>
          <xdr:spPr>
            <a:xfrm>
              <a:off x="3870607" y="4620850"/>
              <a:ext cx="1056974" cy="30757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none" rtlCol="0" anchor="t">
              <a:spAutoFit/>
            </a:bodyPr>
            <a:lstStyle/>
            <a:p>
              <a:r>
                <a:rPr lang="ru-RU" sz="1050">
                  <a:solidFill>
                    <a:srgbClr val="FF9999"/>
                  </a:solidFill>
                </a:rPr>
                <a:t>Тип</a:t>
              </a:r>
              <a:r>
                <a:rPr lang="ru-RU" sz="1050" baseline="0">
                  <a:solidFill>
                    <a:srgbClr val="FF9999"/>
                  </a:solidFill>
                </a:rPr>
                <a:t> товара</a:t>
              </a:r>
              <a:endParaRPr lang="ru-RU" sz="1050">
                <a:solidFill>
                  <a:srgbClr val="FF9999"/>
                </a:solidFill>
              </a:endParaRPr>
            </a:p>
          </xdr:txBody>
        </xdr:sp>
      </xdr:grpSp>
      <xdr:sp macro="" textlink="">
        <xdr:nvSpPr>
          <xdr:cNvPr id="13" name="Прямоугольник 12">
            <a:extLst>
              <a:ext uri="{FF2B5EF4-FFF2-40B4-BE49-F238E27FC236}">
                <a16:creationId xmlns:a16="http://schemas.microsoft.com/office/drawing/2014/main" xmlns="" id="{4462EF21-C74A-DEC5-D6D8-056EF4D9C360}"/>
              </a:ext>
            </a:extLst>
          </xdr:cNvPr>
          <xdr:cNvSpPr/>
        </xdr:nvSpPr>
        <xdr:spPr>
          <a:xfrm>
            <a:off x="836084" y="4233334"/>
            <a:ext cx="6021916" cy="5577416"/>
          </a:xfrm>
          <a:prstGeom prst="rect">
            <a:avLst/>
          </a:prstGeom>
          <a:noFill/>
          <a:ln>
            <a:solidFill>
              <a:schemeClr val="bg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</xdr:grpSp>
    <xdr:clientData/>
  </xdr:twoCellAnchor>
  <xdr:twoCellAnchor editAs="oneCell">
    <xdr:from>
      <xdr:col>0</xdr:col>
      <xdr:colOff>0</xdr:colOff>
      <xdr:row>115</xdr:row>
      <xdr:rowOff>53</xdr:rowOff>
    </xdr:from>
    <xdr:to>
      <xdr:col>14</xdr:col>
      <xdr:colOff>725715</xdr:colOff>
      <xdr:row>122</xdr:row>
      <xdr:rowOff>78442</xdr:rowOff>
    </xdr:to>
    <xdr:sp macro="" textlink="">
      <xdr:nvSpPr>
        <xdr:cNvPr id="28" name="Прямоугольник: скругленные углы 27">
          <a:extLst>
            <a:ext uri="{FF2B5EF4-FFF2-40B4-BE49-F238E27FC236}">
              <a16:creationId xmlns:a16="http://schemas.microsoft.com/office/drawing/2014/main" xmlns="" id="{E304C945-1B58-4B87-97B1-E79E6F8B5B32}"/>
            </a:ext>
          </a:extLst>
        </xdr:cNvPr>
        <xdr:cNvSpPr/>
      </xdr:nvSpPr>
      <xdr:spPr>
        <a:xfrm>
          <a:off x="72571" y="18444935"/>
          <a:ext cx="10627980" cy="1176566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Не умещайте всю имеющуюся информацию на одной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диаграмме, не усложняйте. Лучше разбейте на несколько простых диаграмм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Советуем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группировать все объекты (все диаграммы, названия, источники и т.п.) сразу, чтобы можно было перемещать диаграммы единым объектом разом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Для создания рамки вокруг области сгруппированных диаграмм необходмио вставить дополнительную фигуру: Вставка → Фигуры → Прямоугольник → Формат фигуры → Контур → выбираете, например, светлый оттенок серого → подгоняете размеры вокруг области с диаграммами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0</xdr:colOff>
      <xdr:row>48</xdr:row>
      <xdr:rowOff>98526</xdr:rowOff>
    </xdr:from>
    <xdr:to>
      <xdr:col>6</xdr:col>
      <xdr:colOff>485775</xdr:colOff>
      <xdr:row>63</xdr:row>
      <xdr:rowOff>154214</xdr:rowOff>
    </xdr:to>
    <xdr:grpSp>
      <xdr:nvGrpSpPr>
        <xdr:cNvPr id="29" name="Группа 28">
          <a:extLst>
            <a:ext uri="{FF2B5EF4-FFF2-40B4-BE49-F238E27FC236}">
              <a16:creationId xmlns:a16="http://schemas.microsoft.com/office/drawing/2014/main" xmlns="" id="{F2B27225-9067-4BA2-816E-495A76D6F203}"/>
            </a:ext>
          </a:extLst>
        </xdr:cNvPr>
        <xdr:cNvGrpSpPr/>
      </xdr:nvGrpSpPr>
      <xdr:grpSpPr>
        <a:xfrm>
          <a:off x="0" y="8362597"/>
          <a:ext cx="5139418" cy="2504974"/>
          <a:chOff x="123825" y="8299552"/>
          <a:chExt cx="5348179" cy="2816124"/>
        </a:xfrm>
      </xdr:grpSpPr>
      <xdr:sp macro="" textlink="">
        <xdr:nvSpPr>
          <xdr:cNvPr id="30" name="Прямоугольник 29">
            <a:extLst>
              <a:ext uri="{FF2B5EF4-FFF2-40B4-BE49-F238E27FC236}">
                <a16:creationId xmlns:a16="http://schemas.microsoft.com/office/drawing/2014/main" xmlns="" id="{9EB8F4ED-8200-9068-F1CD-77A31ED86A84}"/>
              </a:ext>
            </a:extLst>
          </xdr:cNvPr>
          <xdr:cNvSpPr/>
        </xdr:nvSpPr>
        <xdr:spPr>
          <a:xfrm>
            <a:off x="2009564" y="8972963"/>
            <a:ext cx="1647387" cy="1714914"/>
          </a:xfrm>
          <a:prstGeom prst="rect">
            <a:avLst/>
          </a:prstGeom>
          <a:solidFill>
            <a:srgbClr val="F9F9F9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ru-RU" sz="1100"/>
          </a:p>
        </xdr:txBody>
      </xdr:sp>
      <xdr:graphicFrame macro="">
        <xdr:nvGraphicFramePr>
          <xdr:cNvPr id="31" name="Диаграмма 30">
            <a:extLst>
              <a:ext uri="{FF2B5EF4-FFF2-40B4-BE49-F238E27FC236}">
                <a16:creationId xmlns:a16="http://schemas.microsoft.com/office/drawing/2014/main" xmlns="" id="{0A2E3FC4-5CA7-7479-6FD5-0C0AA66DE24E}"/>
              </a:ext>
            </a:extLst>
          </xdr:cNvPr>
          <xdr:cNvGraphicFramePr/>
        </xdr:nvGraphicFramePr>
        <xdr:xfrm>
          <a:off x="123825" y="8299552"/>
          <a:ext cx="5348179" cy="281612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6"/>
          </a:graphicData>
        </a:graphic>
      </xdr:graphicFrame>
    </xdr:grpSp>
    <xdr:clientData/>
  </xdr:twoCellAnchor>
</xdr:wsDr>
</file>

<file path=xl/drawings/drawing42.xml><?xml version="1.0" encoding="utf-8"?>
<c:userShapes xmlns:c="http://schemas.openxmlformats.org/drawingml/2006/chart">
  <cdr:relSizeAnchor xmlns:cdr="http://schemas.openxmlformats.org/drawingml/2006/chartDrawing">
    <cdr:from>
      <cdr:x>0.09285</cdr:x>
      <cdr:y>0.00144</cdr:y>
    </cdr:from>
    <cdr:to>
      <cdr:x>0.63134</cdr:x>
      <cdr:y>0.13207</cdr:y>
    </cdr:to>
    <cdr:sp macro="" textlink="">
      <cdr:nvSpPr>
        <cdr:cNvPr id="2" name="TextBox 6">
          <a:extLst xmlns:a="http://schemas.openxmlformats.org/drawingml/2006/main">
            <a:ext uri="{FF2B5EF4-FFF2-40B4-BE49-F238E27FC236}">
              <a16:creationId xmlns:a16="http://schemas.microsoft.com/office/drawing/2014/main" xmlns="" id="{48EFDCBD-FBA2-40DB-8365-EC7D42E091AD}"/>
            </a:ext>
          </a:extLst>
        </cdr:cNvPr>
        <cdr:cNvSpPr txBox="1"/>
      </cdr:nvSpPr>
      <cdr:spPr>
        <a:xfrm xmlns:a="http://schemas.openxmlformats.org/drawingml/2006/main">
          <a:off x="241184" y="2066"/>
          <a:ext cx="1398771" cy="187443"/>
        </a:xfrm>
        <a:prstGeom xmlns:a="http://schemas.openxmlformats.org/drawingml/2006/main" prst="rect">
          <a:avLst/>
        </a:prstGeom>
        <a:solidFill xmlns:a="http://schemas.openxmlformats.org/drawingml/2006/main">
          <a:schemeClr val="lt1"/>
        </a:solidFill>
        <a:ln xmlns:a="http://schemas.openxmlformats.org/drawingml/2006/main" w="9525" cmpd="sng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ru-RU" sz="1000" b="0" i="0" u="none" strike="noStrike">
              <a:solidFill>
                <a:srgbClr val="000000"/>
              </a:solidFill>
              <a:latin typeface="Arial"/>
              <a:cs typeface="Arial"/>
            </a:rPr>
            <a:t>Общие</a:t>
          </a:r>
          <a:r>
            <a:rPr lang="ru-RU" sz="1000" b="0" i="0" u="none" strike="noStrike" baseline="0">
              <a:solidFill>
                <a:srgbClr val="000000"/>
              </a:solidFill>
              <a:latin typeface="Arial"/>
              <a:cs typeface="Arial"/>
            </a:rPr>
            <a:t> продажи</a:t>
          </a:r>
          <a:endParaRPr lang="ru-RU" sz="1100"/>
        </a:p>
      </cdr:txBody>
    </cdr:sp>
  </cdr:relSizeAnchor>
</c:userShapes>
</file>

<file path=xl/drawings/drawing43.xml><?xml version="1.0" encoding="utf-8"?>
<c:userShapes xmlns:c="http://schemas.openxmlformats.org/drawingml/2006/chart">
  <cdr:relSizeAnchor xmlns:cdr="http://schemas.openxmlformats.org/drawingml/2006/chartDrawing">
    <cdr:from>
      <cdr:x>0.09603</cdr:x>
      <cdr:y>0.00315</cdr:y>
    </cdr:from>
    <cdr:to>
      <cdr:x>0.39345</cdr:x>
      <cdr:y>0.12344</cdr:y>
    </cdr:to>
    <cdr:sp macro="" textlink="">
      <cdr:nvSpPr>
        <cdr:cNvPr id="4" name="TextBox 6">
          <a:extLst xmlns:a="http://schemas.openxmlformats.org/drawingml/2006/main">
            <a:ext uri="{FF2B5EF4-FFF2-40B4-BE49-F238E27FC236}">
              <a16:creationId xmlns:a16="http://schemas.microsoft.com/office/drawing/2014/main" xmlns="" id="{F0F053D2-D850-4A1A-8505-92F17F3B420C}"/>
            </a:ext>
          </a:extLst>
        </cdr:cNvPr>
        <cdr:cNvSpPr txBox="1"/>
      </cdr:nvSpPr>
      <cdr:spPr>
        <a:xfrm xmlns:a="http://schemas.openxmlformats.org/drawingml/2006/main">
          <a:off x="249463" y="4521"/>
          <a:ext cx="772616" cy="172610"/>
        </a:xfrm>
        <a:prstGeom xmlns:a="http://schemas.openxmlformats.org/drawingml/2006/main" prst="rect">
          <a:avLst/>
        </a:prstGeom>
        <a:solidFill xmlns:a="http://schemas.openxmlformats.org/drawingml/2006/main">
          <a:schemeClr val="lt1"/>
        </a:solidFill>
        <a:ln xmlns:a="http://schemas.openxmlformats.org/drawingml/2006/main" w="9525" cmpd="sng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807183F1-5D02-452F-8633-F56269FCA67D}" type="TxLink">
            <a:rPr lang="ru-RU" sz="1000" b="0" i="0" u="none" strike="noStrike">
              <a:solidFill>
                <a:srgbClr val="1E90FF"/>
              </a:solidFill>
              <a:latin typeface="Arial"/>
              <a:cs typeface="Arial"/>
            </a:rPr>
            <a:pPr/>
            <a:t>Группа 1</a:t>
          </a:fld>
          <a:endParaRPr lang="ru-RU" sz="1100">
            <a:solidFill>
              <a:srgbClr val="1E90FF"/>
            </a:solidFill>
          </a:endParaRPr>
        </a:p>
      </cdr:txBody>
    </cdr:sp>
  </cdr:relSizeAnchor>
</c:userShapes>
</file>

<file path=xl/drawings/drawing44.xml><?xml version="1.0" encoding="utf-8"?>
<c:userShapes xmlns:c="http://schemas.openxmlformats.org/drawingml/2006/chart">
  <cdr:relSizeAnchor xmlns:cdr="http://schemas.openxmlformats.org/drawingml/2006/chartDrawing">
    <cdr:from>
      <cdr:x>0.09596</cdr:x>
      <cdr:y>0.00119</cdr:y>
    </cdr:from>
    <cdr:to>
      <cdr:x>0.40102</cdr:x>
      <cdr:y>0.12472</cdr:y>
    </cdr:to>
    <cdr:sp macro="" textlink="">
      <cdr:nvSpPr>
        <cdr:cNvPr id="2" name="TextBox 33">
          <a:extLst xmlns:a="http://schemas.openxmlformats.org/drawingml/2006/main">
            <a:ext uri="{FF2B5EF4-FFF2-40B4-BE49-F238E27FC236}">
              <a16:creationId xmlns:a16="http://schemas.microsoft.com/office/drawing/2014/main" xmlns="" id="{338D270C-6597-4148-88AF-E851BB4A4FB4}"/>
            </a:ext>
          </a:extLst>
        </cdr:cNvPr>
        <cdr:cNvSpPr txBox="1"/>
      </cdr:nvSpPr>
      <cdr:spPr>
        <a:xfrm xmlns:a="http://schemas.openxmlformats.org/drawingml/2006/main">
          <a:off x="249459" y="1704"/>
          <a:ext cx="793035" cy="177178"/>
        </a:xfrm>
        <a:prstGeom xmlns:a="http://schemas.openxmlformats.org/drawingml/2006/main" prst="rect">
          <a:avLst/>
        </a:prstGeom>
        <a:solidFill xmlns:a="http://schemas.openxmlformats.org/drawingml/2006/main">
          <a:schemeClr val="lt1"/>
        </a:solidFill>
        <a:ln xmlns:a="http://schemas.openxmlformats.org/drawingml/2006/main" w="9525" cmpd="sng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29C849C7-E8FC-4DE5-9957-5B670649671C}" type="TxLink">
            <a:rPr lang="ru-RU" sz="1000" b="0" i="0" u="none" strike="noStrike">
              <a:solidFill>
                <a:srgbClr val="75D4A0"/>
              </a:solidFill>
              <a:latin typeface="Arial"/>
              <a:cs typeface="Arial"/>
            </a:rPr>
            <a:pPr/>
            <a:t>Группа 2</a:t>
          </a:fld>
          <a:endParaRPr lang="ru-RU" sz="1100">
            <a:solidFill>
              <a:srgbClr val="75D4A0"/>
            </a:solidFill>
          </a:endParaRPr>
        </a:p>
      </cdr:txBody>
    </cdr:sp>
  </cdr:relSizeAnchor>
</c:userShapes>
</file>

<file path=xl/drawings/drawing45.xml><?xml version="1.0" encoding="utf-8"?>
<c:userShapes xmlns:c="http://schemas.openxmlformats.org/drawingml/2006/chart">
  <cdr:relSizeAnchor xmlns:cdr="http://schemas.openxmlformats.org/drawingml/2006/chartDrawing">
    <cdr:from>
      <cdr:x>0.09604</cdr:x>
      <cdr:y>0.00119</cdr:y>
    </cdr:from>
    <cdr:to>
      <cdr:x>0.38582</cdr:x>
      <cdr:y>0.11846</cdr:y>
    </cdr:to>
    <cdr:sp macro="" textlink="">
      <cdr:nvSpPr>
        <cdr:cNvPr id="2" name="TextBox 36">
          <a:extLst xmlns:a="http://schemas.openxmlformats.org/drawingml/2006/main">
            <a:ext uri="{FF2B5EF4-FFF2-40B4-BE49-F238E27FC236}">
              <a16:creationId xmlns:a16="http://schemas.microsoft.com/office/drawing/2014/main" xmlns="" id="{70D49AF2-19CB-4F05-8DDD-7184E9CC2989}"/>
            </a:ext>
          </a:extLst>
        </cdr:cNvPr>
        <cdr:cNvSpPr txBox="1"/>
      </cdr:nvSpPr>
      <cdr:spPr>
        <a:xfrm xmlns:a="http://schemas.openxmlformats.org/drawingml/2006/main">
          <a:off x="249471" y="1711"/>
          <a:ext cx="752724" cy="168176"/>
        </a:xfrm>
        <a:prstGeom xmlns:a="http://schemas.openxmlformats.org/drawingml/2006/main" prst="rect">
          <a:avLst/>
        </a:prstGeom>
        <a:solidFill xmlns:a="http://schemas.openxmlformats.org/drawingml/2006/main">
          <a:schemeClr val="lt1"/>
        </a:solidFill>
        <a:ln xmlns:a="http://schemas.openxmlformats.org/drawingml/2006/main" w="9525" cmpd="sng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422A9C56-2E76-4AE6-8628-5E8BDD511F31}" type="TxLink">
            <a:rPr lang="ru-RU" sz="1000" b="0" i="0" u="none" strike="noStrike">
              <a:solidFill>
                <a:srgbClr val="FF9999"/>
              </a:solidFill>
              <a:latin typeface="Arial"/>
              <a:cs typeface="Arial"/>
            </a:rPr>
            <a:pPr/>
            <a:t>Группа 3</a:t>
          </a:fld>
          <a:endParaRPr lang="ru-RU" sz="1100">
            <a:solidFill>
              <a:srgbClr val="FF9999"/>
            </a:solidFill>
          </a:endParaRPr>
        </a:p>
      </cdr:txBody>
    </cdr:sp>
  </cdr:relSizeAnchor>
</c:userShapes>
</file>

<file path=xl/drawings/drawing46.xml><?xml version="1.0" encoding="utf-8"?>
<c:userShapes xmlns:c="http://schemas.openxmlformats.org/drawingml/2006/chart">
  <cdr:relSizeAnchor xmlns:cdr="http://schemas.openxmlformats.org/drawingml/2006/chartDrawing">
    <cdr:from>
      <cdr:x>0.09861</cdr:x>
      <cdr:y>0.00485</cdr:y>
    </cdr:from>
    <cdr:to>
      <cdr:x>0.41905</cdr:x>
      <cdr:y>0.13456</cdr:y>
    </cdr:to>
    <cdr:sp macro="" textlink="Ш8!$A$11">
      <cdr:nvSpPr>
        <cdr:cNvPr id="2" name="TextBox 40">
          <a:extLst xmlns:a="http://schemas.openxmlformats.org/drawingml/2006/main">
            <a:ext uri="{FF2B5EF4-FFF2-40B4-BE49-F238E27FC236}">
              <a16:creationId xmlns:a16="http://schemas.microsoft.com/office/drawing/2014/main" xmlns="" id="{41C11559-EF93-46A4-B891-1FBB81E69FA4}"/>
            </a:ext>
          </a:extLst>
        </cdr:cNvPr>
        <cdr:cNvSpPr txBox="1"/>
      </cdr:nvSpPr>
      <cdr:spPr>
        <a:xfrm xmlns:a="http://schemas.openxmlformats.org/drawingml/2006/main">
          <a:off x="256201" y="6960"/>
          <a:ext cx="832549" cy="186006"/>
        </a:xfrm>
        <a:prstGeom xmlns:a="http://schemas.openxmlformats.org/drawingml/2006/main" prst="rect">
          <a:avLst/>
        </a:prstGeom>
        <a:solidFill xmlns:a="http://schemas.openxmlformats.org/drawingml/2006/main">
          <a:schemeClr val="lt1"/>
        </a:solidFill>
        <a:ln xmlns:a="http://schemas.openxmlformats.org/drawingml/2006/main" w="9525" cmpd="sng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CD857327-DC0E-4464-81BC-1FACF579AF48}" type="TxLink">
            <a:rPr lang="ru-RU" sz="1000" b="0" i="0" u="none" strike="noStrike">
              <a:solidFill>
                <a:srgbClr val="FFC000"/>
              </a:solidFill>
              <a:latin typeface="Arial"/>
              <a:cs typeface="Arial"/>
            </a:rPr>
            <a:pPr/>
            <a:t>Группа 4</a:t>
          </a:fld>
          <a:endParaRPr lang="ru-RU" sz="1100">
            <a:solidFill>
              <a:srgbClr val="FFC000"/>
            </a:solidFill>
          </a:endParaRPr>
        </a:p>
      </cdr:txBody>
    </cdr:sp>
  </cdr:relSizeAnchor>
</c:userShapes>
</file>

<file path=xl/drawings/drawing47.xml><?xml version="1.0" encoding="utf-8"?>
<c:userShapes xmlns:c="http://schemas.openxmlformats.org/drawingml/2006/chart">
  <cdr:relSizeAnchor xmlns:cdr="http://schemas.openxmlformats.org/drawingml/2006/chartDrawing">
    <cdr:from>
      <cdr:x>0.09596</cdr:x>
      <cdr:y>0.00485</cdr:y>
    </cdr:from>
    <cdr:to>
      <cdr:x>0.39146</cdr:x>
      <cdr:y>0.12453</cdr:y>
    </cdr:to>
    <cdr:sp macro="" textlink="Ш8!$A$12">
      <cdr:nvSpPr>
        <cdr:cNvPr id="2" name="TextBox 39">
          <a:extLst xmlns:a="http://schemas.openxmlformats.org/drawingml/2006/main">
            <a:ext uri="{FF2B5EF4-FFF2-40B4-BE49-F238E27FC236}">
              <a16:creationId xmlns:a16="http://schemas.microsoft.com/office/drawing/2014/main" xmlns="" id="{84C73F6B-721B-4C49-A4B7-6B1D8F03E708}"/>
            </a:ext>
          </a:extLst>
        </cdr:cNvPr>
        <cdr:cNvSpPr txBox="1"/>
      </cdr:nvSpPr>
      <cdr:spPr>
        <a:xfrm xmlns:a="http://schemas.openxmlformats.org/drawingml/2006/main">
          <a:off x="249459" y="6960"/>
          <a:ext cx="768187" cy="171626"/>
        </a:xfrm>
        <a:prstGeom xmlns:a="http://schemas.openxmlformats.org/drawingml/2006/main" prst="rect">
          <a:avLst/>
        </a:prstGeom>
        <a:solidFill xmlns:a="http://schemas.openxmlformats.org/drawingml/2006/main">
          <a:schemeClr val="lt1"/>
        </a:solidFill>
        <a:ln xmlns:a="http://schemas.openxmlformats.org/drawingml/2006/main" w="9525" cmpd="sng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02B75222-31F0-45B8-9629-5281D8301DBB}" type="TxLink">
            <a:rPr lang="ru-RU" sz="1000" b="0" i="0" u="none" strike="noStrike">
              <a:solidFill>
                <a:srgbClr val="BC8FDD"/>
              </a:solidFill>
              <a:latin typeface="Arial"/>
              <a:cs typeface="Arial"/>
            </a:rPr>
            <a:pPr/>
            <a:t>Группа 5</a:t>
          </a:fld>
          <a:endParaRPr lang="ru-RU" sz="1100">
            <a:solidFill>
              <a:srgbClr val="BC8FDD"/>
            </a:solidFill>
          </a:endParaRPr>
        </a:p>
      </cdr:txBody>
    </cdr:sp>
  </cdr:relSizeAnchor>
</c:userShapes>
</file>

<file path=xl/drawings/drawing48.xml><?xml version="1.0" encoding="utf-8"?>
<c:userShapes xmlns:c="http://schemas.openxmlformats.org/drawingml/2006/chart">
  <cdr:relSizeAnchor xmlns:cdr="http://schemas.openxmlformats.org/drawingml/2006/chartDrawing">
    <cdr:from>
      <cdr:x>0.11966</cdr:x>
      <cdr:y>0.91607</cdr:y>
    </cdr:from>
    <cdr:to>
      <cdr:x>0.24392</cdr:x>
      <cdr:y>1</cdr:y>
    </cdr:to>
    <cdr:sp macro="" textlink="Ш8!$B$38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BE2D52C3-D1A3-4B7E-A96E-CF985D7A8EFF}"/>
            </a:ext>
          </a:extLst>
        </cdr:cNvPr>
        <cdr:cNvSpPr txBox="1"/>
      </cdr:nvSpPr>
      <cdr:spPr>
        <a:xfrm xmlns:a="http://schemas.openxmlformats.org/drawingml/2006/main">
          <a:off x="616068" y="2300644"/>
          <a:ext cx="639727" cy="2102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>
          <a:spAutoFit/>
        </a:bodyPr>
        <a:lstStyle xmlns:a="http://schemas.openxmlformats.org/drawingml/2006/main"/>
        <a:p xmlns:a="http://schemas.openxmlformats.org/drawingml/2006/main">
          <a:fld id="{F2C54D42-58A5-4851-A7F2-4BD92863217A}" type="TxLink">
            <a:rPr lang="ru-RU" sz="800" b="0" i="0" u="none" strike="noStrike">
              <a:solidFill>
                <a:srgbClr val="000000"/>
              </a:solidFill>
              <a:latin typeface="Arial"/>
              <a:cs typeface="Arial"/>
            </a:rPr>
            <a:pPr/>
            <a:t>Филиал 1</a:t>
          </a:fld>
          <a:endParaRPr lang="ru-RU" sz="1000"/>
        </a:p>
      </cdr:txBody>
    </cdr:sp>
  </cdr:relSizeAnchor>
  <cdr:relSizeAnchor xmlns:cdr="http://schemas.openxmlformats.org/drawingml/2006/chartDrawing">
    <cdr:from>
      <cdr:x>0.45055</cdr:x>
      <cdr:y>0.91607</cdr:y>
    </cdr:from>
    <cdr:to>
      <cdr:x>0.57481</cdr:x>
      <cdr:y>1</cdr:y>
    </cdr:to>
    <cdr:sp macro="" textlink="Ш8!$G$38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2436FCF8-1844-4F04-85EC-5833FF7AE7DB}"/>
            </a:ext>
          </a:extLst>
        </cdr:cNvPr>
        <cdr:cNvSpPr txBox="1"/>
      </cdr:nvSpPr>
      <cdr:spPr>
        <a:xfrm xmlns:a="http://schemas.openxmlformats.org/drawingml/2006/main">
          <a:off x="2319652" y="2300644"/>
          <a:ext cx="639727" cy="2102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>
          <a:spAutoFit/>
        </a:bodyPr>
        <a:lstStyle xmlns:a="http://schemas.openxmlformats.org/drawingml/2006/main"/>
        <a:p xmlns:a="http://schemas.openxmlformats.org/drawingml/2006/main">
          <a:fld id="{C53FAFC0-1117-4452-B859-684E5EEAC1A6}" type="TxLink">
            <a:rPr lang="ru-RU" sz="800" b="0" i="0" u="none" strike="noStrike">
              <a:solidFill>
                <a:srgbClr val="000000"/>
              </a:solidFill>
              <a:latin typeface="Arial"/>
              <a:cs typeface="Arial"/>
            </a:rPr>
            <a:pPr/>
            <a:t>Филиал 2</a:t>
          </a:fld>
          <a:endParaRPr lang="ru-RU" sz="1000"/>
        </a:p>
      </cdr:txBody>
    </cdr:sp>
  </cdr:relSizeAnchor>
  <cdr:relSizeAnchor xmlns:cdr="http://schemas.openxmlformats.org/drawingml/2006/chartDrawing">
    <cdr:from>
      <cdr:x>0.78388</cdr:x>
      <cdr:y>0.91607</cdr:y>
    </cdr:from>
    <cdr:to>
      <cdr:x>0.90814</cdr:x>
      <cdr:y>1</cdr:y>
    </cdr:to>
    <cdr:sp macro="" textlink="Ш8!$L$38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xmlns="" id="{F36DBA69-5E20-4A94-AC8F-26DC2AD104B3}"/>
            </a:ext>
          </a:extLst>
        </cdr:cNvPr>
        <cdr:cNvSpPr txBox="1"/>
      </cdr:nvSpPr>
      <cdr:spPr>
        <a:xfrm xmlns:a="http://schemas.openxmlformats.org/drawingml/2006/main">
          <a:off x="4035798" y="2300644"/>
          <a:ext cx="639727" cy="2102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>
          <a:spAutoFit/>
        </a:bodyPr>
        <a:lstStyle xmlns:a="http://schemas.openxmlformats.org/drawingml/2006/main"/>
        <a:p xmlns:a="http://schemas.openxmlformats.org/drawingml/2006/main">
          <a:fld id="{310BF0E7-2B67-4757-BEA7-6E340D1357C0}" type="TxLink">
            <a:rPr lang="ru-RU" sz="800" b="0" i="0" u="none" strike="noStrike">
              <a:solidFill>
                <a:srgbClr val="000000"/>
              </a:solidFill>
              <a:latin typeface="Arial"/>
              <a:cs typeface="Arial"/>
            </a:rPr>
            <a:pPr/>
            <a:t>Филиал 3</a:t>
          </a:fld>
          <a:endParaRPr lang="ru-RU" sz="1000"/>
        </a:p>
      </cdr:txBody>
    </cdr:sp>
  </cdr:relSizeAnchor>
  <cdr:relSizeAnchor xmlns:cdr="http://schemas.openxmlformats.org/drawingml/2006/chartDrawing">
    <cdr:from>
      <cdr:x>0.03137</cdr:x>
      <cdr:y>0.15936</cdr:y>
    </cdr:from>
    <cdr:to>
      <cdr:x>0.34992</cdr:x>
      <cdr:y>0.23088</cdr:y>
    </cdr:to>
    <cdr:grpSp>
      <cdr:nvGrpSpPr>
        <cdr:cNvPr id="8" name="Группа 7">
          <a:extLst xmlns:a="http://schemas.openxmlformats.org/drawingml/2006/main">
            <a:ext uri="{FF2B5EF4-FFF2-40B4-BE49-F238E27FC236}">
              <a16:creationId xmlns:a16="http://schemas.microsoft.com/office/drawing/2014/main" xmlns="" id="{F042AE95-5723-4823-9B53-434A0EAB3150}"/>
            </a:ext>
          </a:extLst>
        </cdr:cNvPr>
        <cdr:cNvGrpSpPr/>
      </cdr:nvGrpSpPr>
      <cdr:grpSpPr>
        <a:xfrm xmlns:a="http://schemas.openxmlformats.org/drawingml/2006/main">
          <a:off x="161224" y="399193"/>
          <a:ext cx="1637161" cy="179155"/>
          <a:chOff x="0" y="0"/>
          <a:chExt cx="1706147" cy="210250"/>
        </a:xfrm>
      </cdr:grpSpPr>
      <cdr:sp macro="" textlink="">
        <cdr:nvSpPr>
          <cdr:cNvPr id="9" name="TextBox 1">
            <a:extLst xmlns:a="http://schemas.openxmlformats.org/drawingml/2006/main">
              <a:ext uri="{FF2B5EF4-FFF2-40B4-BE49-F238E27FC236}">
                <a16:creationId xmlns:a16="http://schemas.microsoft.com/office/drawing/2014/main" xmlns="" id="{41BA4190-914C-4A58-A99E-FF1CC343770C}"/>
              </a:ext>
            </a:extLst>
          </cdr:cNvPr>
          <cdr:cNvSpPr txBox="1"/>
        </cdr:nvSpPr>
        <cdr:spPr>
          <a:xfrm xmlns:a="http://schemas.openxmlformats.org/drawingml/2006/main">
            <a:off x="0" y="0"/>
            <a:ext cx="639727" cy="210250"/>
          </a:xfrm>
          <a:prstGeom xmlns:a="http://schemas.openxmlformats.org/drawingml/2006/main" prst="rect">
            <a:avLst/>
          </a:prstGeom>
        </cdr:spPr>
        <cdr:txBody>
          <a:bodyPr xmlns:a="http://schemas.openxmlformats.org/drawingml/2006/main" wrap="square" rtlCol="0">
            <a:spAutoFit/>
          </a:bodyPr>
          <a:lstStyle xmlns:a="http://schemas.openxmlformats.org/drawingml/2006/main"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 xmlns:a="http://schemas.openxmlformats.org/drawingml/2006/main">
            <a:fld id="{3AFC91C5-76D8-4E8C-B5B2-8B22651B0410}" type="TxLink">
              <a:rPr lang="ru-RU" sz="800" b="0" i="0" u="none" strike="noStrike">
                <a:solidFill>
                  <a:srgbClr val="FF7C80"/>
                </a:solidFill>
                <a:latin typeface="Arial"/>
                <a:cs typeface="Arial"/>
              </a:rPr>
              <a:pPr/>
              <a:t>Товар 1</a:t>
            </a:fld>
            <a:endParaRPr lang="ru-RU" sz="600">
              <a:solidFill>
                <a:srgbClr val="FF7C80"/>
              </a:solidFill>
            </a:endParaRPr>
          </a:p>
        </cdr:txBody>
      </cdr:sp>
      <cdr:sp macro="" textlink="">
        <cdr:nvSpPr>
          <cdr:cNvPr id="10" name="TextBox 2">
            <a:extLst xmlns:a="http://schemas.openxmlformats.org/drawingml/2006/main">
              <a:ext uri="{FF2B5EF4-FFF2-40B4-BE49-F238E27FC236}">
                <a16:creationId xmlns:a16="http://schemas.microsoft.com/office/drawing/2014/main" xmlns="" id="{17929479-D5C7-47E2-8881-7955673620DF}"/>
              </a:ext>
            </a:extLst>
          </cdr:cNvPr>
          <cdr:cNvSpPr txBox="1"/>
        </cdr:nvSpPr>
        <cdr:spPr>
          <a:xfrm xmlns:a="http://schemas.openxmlformats.org/drawingml/2006/main">
            <a:off x="533210" y="0"/>
            <a:ext cx="639727" cy="210250"/>
          </a:xfrm>
          <a:prstGeom xmlns:a="http://schemas.openxmlformats.org/drawingml/2006/main" prst="rect">
            <a:avLst/>
          </a:prstGeom>
        </cdr:spPr>
        <cdr:txBody>
          <a:bodyPr xmlns:a="http://schemas.openxmlformats.org/drawingml/2006/main" wrap="square" rtlCol="0">
            <a:spAutoFit/>
          </a:bodyPr>
          <a:lstStyle xmlns:a="http://schemas.openxmlformats.org/drawingml/2006/main"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 xmlns:a="http://schemas.openxmlformats.org/drawingml/2006/main">
            <a:fld id="{D3D52854-5090-45ED-B58B-FF40614A4F01}" type="TxLink">
              <a:rPr lang="ru-RU" sz="800" b="0" i="0" u="none" strike="noStrike">
                <a:solidFill>
                  <a:srgbClr val="00CC99"/>
                </a:solidFill>
                <a:latin typeface="Arial"/>
                <a:cs typeface="Arial"/>
              </a:rPr>
              <a:pPr/>
              <a:t>Товар 2</a:t>
            </a:fld>
            <a:endParaRPr lang="ru-RU" sz="600">
              <a:solidFill>
                <a:srgbClr val="00CC99"/>
              </a:solidFill>
            </a:endParaRPr>
          </a:p>
        </cdr:txBody>
      </cdr:sp>
      <cdr:sp macro="" textlink="">
        <cdr:nvSpPr>
          <cdr:cNvPr id="11" name="TextBox 3">
            <a:extLst xmlns:a="http://schemas.openxmlformats.org/drawingml/2006/main">
              <a:ext uri="{FF2B5EF4-FFF2-40B4-BE49-F238E27FC236}">
                <a16:creationId xmlns:a16="http://schemas.microsoft.com/office/drawing/2014/main" xmlns="" id="{CF345DD1-CAE2-448B-B8BA-790CAA07CB93}"/>
              </a:ext>
            </a:extLst>
          </cdr:cNvPr>
          <cdr:cNvSpPr txBox="1"/>
        </cdr:nvSpPr>
        <cdr:spPr>
          <a:xfrm xmlns:a="http://schemas.openxmlformats.org/drawingml/2006/main">
            <a:off x="1066420" y="0"/>
            <a:ext cx="639727" cy="210250"/>
          </a:xfrm>
          <a:prstGeom xmlns:a="http://schemas.openxmlformats.org/drawingml/2006/main" prst="rect">
            <a:avLst/>
          </a:prstGeom>
        </cdr:spPr>
        <cdr:txBody>
          <a:bodyPr xmlns:a="http://schemas.openxmlformats.org/drawingml/2006/main" wrap="square" rtlCol="0">
            <a:spAutoFit/>
          </a:bodyPr>
          <a:lstStyle xmlns:a="http://schemas.openxmlformats.org/drawingml/2006/main"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 xmlns:a="http://schemas.openxmlformats.org/drawingml/2006/main">
            <a:fld id="{512724DE-90AC-4DE0-A02B-0B8C450D631D}" type="TxLink">
              <a:rPr lang="ru-RU" sz="800" b="0" i="0" u="none" strike="noStrike">
                <a:solidFill>
                  <a:srgbClr val="9999FF"/>
                </a:solidFill>
                <a:latin typeface="Arial"/>
                <a:cs typeface="Arial"/>
              </a:rPr>
              <a:pPr/>
              <a:t>Товар 3</a:t>
            </a:fld>
            <a:endParaRPr lang="ru-RU" sz="600">
              <a:solidFill>
                <a:srgbClr val="9999FF"/>
              </a:solidFill>
            </a:endParaRPr>
          </a:p>
        </cdr:txBody>
      </cdr:sp>
    </cdr:grpSp>
  </cdr:relSizeAnchor>
</c:userShapes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15874</xdr:colOff>
      <xdr:row>26</xdr:row>
      <xdr:rowOff>23813</xdr:rowOff>
    </xdr:from>
    <xdr:to>
      <xdr:col>9</xdr:col>
      <xdr:colOff>341312</xdr:colOff>
      <xdr:row>50</xdr:row>
      <xdr:rowOff>142876</xdr:rowOff>
    </xdr:to>
    <xdr:grpSp>
      <xdr:nvGrpSpPr>
        <xdr:cNvPr id="25" name="Группа 24">
          <a:extLst>
            <a:ext uri="{FF2B5EF4-FFF2-40B4-BE49-F238E27FC236}">
              <a16:creationId xmlns:a16="http://schemas.microsoft.com/office/drawing/2014/main" xmlns="" id="{2329DEC2-366D-4FF5-BB5B-C4AC44C2E0F2}"/>
            </a:ext>
          </a:extLst>
        </xdr:cNvPr>
        <xdr:cNvGrpSpPr/>
      </xdr:nvGrpSpPr>
      <xdr:grpSpPr>
        <a:xfrm>
          <a:off x="15874" y="4613956"/>
          <a:ext cx="7337652" cy="4473349"/>
          <a:chOff x="247649" y="4286250"/>
          <a:chExt cx="8662092" cy="6350200"/>
        </a:xfrm>
      </xdr:grpSpPr>
      <xdr:graphicFrame macro="">
        <xdr:nvGraphicFramePr>
          <xdr:cNvPr id="6" name="Диаграмма 5">
            <a:extLst>
              <a:ext uri="{FF2B5EF4-FFF2-40B4-BE49-F238E27FC236}">
                <a16:creationId xmlns:a16="http://schemas.microsoft.com/office/drawing/2014/main" xmlns="" id="{FB84D784-AB0C-4656-B2F0-F7DF363D5813}"/>
              </a:ext>
            </a:extLst>
          </xdr:cNvPr>
          <xdr:cNvGraphicFramePr>
            <a:graphicFrameLocks/>
          </xdr:cNvGraphicFramePr>
        </xdr:nvGraphicFramePr>
        <xdr:xfrm>
          <a:off x="6073080" y="5088385"/>
          <a:ext cx="2836661" cy="180585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">
        <xdr:nvSpPr>
          <xdr:cNvPr id="12" name="TextBox 11">
            <a:extLst>
              <a:ext uri="{FF2B5EF4-FFF2-40B4-BE49-F238E27FC236}">
                <a16:creationId xmlns:a16="http://schemas.microsoft.com/office/drawing/2014/main" xmlns="" id="{D6FA2196-5640-497D-9C60-755704DFB5E8}"/>
              </a:ext>
            </a:extLst>
          </xdr:cNvPr>
          <xdr:cNvSpPr txBox="1"/>
        </xdr:nvSpPr>
        <xdr:spPr>
          <a:xfrm>
            <a:off x="247649" y="4286250"/>
            <a:ext cx="8472133" cy="917804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ru-RU" sz="1400">
                <a:solidFill>
                  <a:srgbClr val="595959"/>
                </a:solidFill>
                <a:latin typeface="Lato Black" panose="020F0A02020204030203" pitchFamily="34" charset="0"/>
                <a:cs typeface="Lato Black" panose="020F0A02020204030203" pitchFamily="34" charset="0"/>
              </a:rPr>
              <a:t>Самый большой прирост количества студентов был на учебной программе </a:t>
            </a:r>
            <a:r>
              <a:rPr lang="ru-RU" sz="1400">
                <a:solidFill>
                  <a:srgbClr val="C00000"/>
                </a:solidFill>
                <a:latin typeface="Lato Black" panose="020F0A02020204030203" pitchFamily="34" charset="0"/>
                <a:cs typeface="Lato Black" panose="020F0A02020204030203" pitchFamily="34" charset="0"/>
              </a:rPr>
              <a:t>«Медицина» </a:t>
            </a:r>
          </a:p>
        </xdr:txBody>
      </xdr:sp>
      <xdr:graphicFrame macro="">
        <xdr:nvGraphicFramePr>
          <xdr:cNvPr id="13" name="Диаграмма 12">
            <a:extLst>
              <a:ext uri="{FF2B5EF4-FFF2-40B4-BE49-F238E27FC236}">
                <a16:creationId xmlns:a16="http://schemas.microsoft.com/office/drawing/2014/main" xmlns="" id="{D9C782B7-EE7F-459F-BFD3-3CB918534638}"/>
              </a:ext>
            </a:extLst>
          </xdr:cNvPr>
          <xdr:cNvGraphicFramePr>
            <a:graphicFrameLocks/>
          </xdr:cNvGraphicFramePr>
        </xdr:nvGraphicFramePr>
        <xdr:xfrm>
          <a:off x="289064" y="6960112"/>
          <a:ext cx="2836213" cy="180585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graphicFrame macro="">
        <xdr:nvGraphicFramePr>
          <xdr:cNvPr id="14" name="Диаграмма 13">
            <a:extLst>
              <a:ext uri="{FF2B5EF4-FFF2-40B4-BE49-F238E27FC236}">
                <a16:creationId xmlns:a16="http://schemas.microsoft.com/office/drawing/2014/main" xmlns="" id="{0C0D5DA5-FFB6-4D50-9369-B3A6125FB158}"/>
              </a:ext>
            </a:extLst>
          </xdr:cNvPr>
          <xdr:cNvGraphicFramePr>
            <a:graphicFrameLocks/>
          </xdr:cNvGraphicFramePr>
        </xdr:nvGraphicFramePr>
        <xdr:xfrm>
          <a:off x="289064" y="5088385"/>
          <a:ext cx="2836213" cy="180585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graphicFrame macro="">
        <xdr:nvGraphicFramePr>
          <xdr:cNvPr id="16" name="Диаграмма 15">
            <a:extLst>
              <a:ext uri="{FF2B5EF4-FFF2-40B4-BE49-F238E27FC236}">
                <a16:creationId xmlns:a16="http://schemas.microsoft.com/office/drawing/2014/main" xmlns="" id="{D9C32A30-DF08-494B-8EB5-0BEB74AFA7D9}"/>
              </a:ext>
            </a:extLst>
          </xdr:cNvPr>
          <xdr:cNvGraphicFramePr>
            <a:graphicFrameLocks/>
          </xdr:cNvGraphicFramePr>
        </xdr:nvGraphicFramePr>
        <xdr:xfrm>
          <a:off x="6073080" y="8830596"/>
          <a:ext cx="2836661" cy="180585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18" name="Диаграмма 17">
            <a:extLst>
              <a:ext uri="{FF2B5EF4-FFF2-40B4-BE49-F238E27FC236}">
                <a16:creationId xmlns:a16="http://schemas.microsoft.com/office/drawing/2014/main" xmlns="" id="{C39E318E-17C9-4C89-9518-2BCE83B586A7}"/>
              </a:ext>
            </a:extLst>
          </xdr:cNvPr>
          <xdr:cNvGraphicFramePr>
            <a:graphicFrameLocks/>
          </xdr:cNvGraphicFramePr>
        </xdr:nvGraphicFramePr>
        <xdr:xfrm>
          <a:off x="289064" y="8830596"/>
          <a:ext cx="2836213" cy="180585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19" name="Диаграмма 18">
            <a:extLst>
              <a:ext uri="{FF2B5EF4-FFF2-40B4-BE49-F238E27FC236}">
                <a16:creationId xmlns:a16="http://schemas.microsoft.com/office/drawing/2014/main" xmlns="" id="{3F092DCC-3742-4A10-A097-0595D264EE3B}"/>
              </a:ext>
            </a:extLst>
          </xdr:cNvPr>
          <xdr:cNvGraphicFramePr>
            <a:graphicFrameLocks/>
          </xdr:cNvGraphicFramePr>
        </xdr:nvGraphicFramePr>
        <xdr:xfrm>
          <a:off x="6073080" y="6960113"/>
          <a:ext cx="2836661" cy="180585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  <xdr:graphicFrame macro="">
        <xdr:nvGraphicFramePr>
          <xdr:cNvPr id="22" name="Диаграмма 21">
            <a:extLst>
              <a:ext uri="{FF2B5EF4-FFF2-40B4-BE49-F238E27FC236}">
                <a16:creationId xmlns:a16="http://schemas.microsoft.com/office/drawing/2014/main" xmlns="" id="{8C3D86A4-3B8D-4A15-B032-CC3C27362BE8}"/>
              </a:ext>
            </a:extLst>
          </xdr:cNvPr>
          <xdr:cNvGraphicFramePr>
            <a:graphicFrameLocks/>
          </xdr:cNvGraphicFramePr>
        </xdr:nvGraphicFramePr>
        <xdr:xfrm>
          <a:off x="3187172" y="5088385"/>
          <a:ext cx="2823140" cy="180585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  <xdr:graphicFrame macro="">
        <xdr:nvGraphicFramePr>
          <xdr:cNvPr id="23" name="Диаграмма 22">
            <a:extLst>
              <a:ext uri="{FF2B5EF4-FFF2-40B4-BE49-F238E27FC236}">
                <a16:creationId xmlns:a16="http://schemas.microsoft.com/office/drawing/2014/main" xmlns="" id="{B7E5E4CD-F541-458E-9E2C-A391B163E781}"/>
              </a:ext>
            </a:extLst>
          </xdr:cNvPr>
          <xdr:cNvGraphicFramePr>
            <a:graphicFrameLocks/>
          </xdr:cNvGraphicFramePr>
        </xdr:nvGraphicFramePr>
        <xdr:xfrm>
          <a:off x="3187172" y="8830596"/>
          <a:ext cx="2823140" cy="180585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8"/>
          </a:graphicData>
        </a:graphic>
      </xdr:graphicFrame>
      <xdr:graphicFrame macro="">
        <xdr:nvGraphicFramePr>
          <xdr:cNvPr id="24" name="Диаграмма 23">
            <a:extLst>
              <a:ext uri="{FF2B5EF4-FFF2-40B4-BE49-F238E27FC236}">
                <a16:creationId xmlns:a16="http://schemas.microsoft.com/office/drawing/2014/main" xmlns="" id="{5B3444AC-C8F4-48DD-AAE6-129D206EBBBC}"/>
              </a:ext>
            </a:extLst>
          </xdr:cNvPr>
          <xdr:cNvGraphicFramePr>
            <a:graphicFrameLocks/>
          </xdr:cNvGraphicFramePr>
        </xdr:nvGraphicFramePr>
        <xdr:xfrm>
          <a:off x="3187172" y="6960113"/>
          <a:ext cx="2823140" cy="180585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9"/>
          </a:graphicData>
        </a:graphic>
      </xdr:graphicFrame>
    </xdr:grpSp>
    <xdr:clientData/>
  </xdr:twoCellAnchor>
  <xdr:twoCellAnchor editAs="oneCell">
    <xdr:from>
      <xdr:col>10</xdr:col>
      <xdr:colOff>253998</xdr:colOff>
      <xdr:row>26</xdr:row>
      <xdr:rowOff>31750</xdr:rowOff>
    </xdr:from>
    <xdr:to>
      <xdr:col>19</xdr:col>
      <xdr:colOff>563560</xdr:colOff>
      <xdr:row>50</xdr:row>
      <xdr:rowOff>69104</xdr:rowOff>
    </xdr:to>
    <xdr:grpSp>
      <xdr:nvGrpSpPr>
        <xdr:cNvPr id="15" name="Группа 14">
          <a:extLst>
            <a:ext uri="{FF2B5EF4-FFF2-40B4-BE49-F238E27FC236}">
              <a16:creationId xmlns:a16="http://schemas.microsoft.com/office/drawing/2014/main" xmlns="" id="{FF6C694D-EAFC-4667-8737-E899BA914D94}"/>
            </a:ext>
          </a:extLst>
        </xdr:cNvPr>
        <xdr:cNvGrpSpPr/>
      </xdr:nvGrpSpPr>
      <xdr:grpSpPr>
        <a:xfrm>
          <a:off x="7910284" y="4621893"/>
          <a:ext cx="6106205" cy="4391640"/>
          <a:chOff x="246530" y="3790834"/>
          <a:chExt cx="8613345" cy="6276917"/>
        </a:xfrm>
      </xdr:grpSpPr>
      <xdr:graphicFrame macro="">
        <xdr:nvGraphicFramePr>
          <xdr:cNvPr id="17" name="Диаграмма 16">
            <a:extLst>
              <a:ext uri="{FF2B5EF4-FFF2-40B4-BE49-F238E27FC236}">
                <a16:creationId xmlns:a16="http://schemas.microsoft.com/office/drawing/2014/main" xmlns="" id="{FB51B8AB-81EB-0651-499C-E62DC9C700DB}"/>
              </a:ext>
            </a:extLst>
          </xdr:cNvPr>
          <xdr:cNvGraphicFramePr>
            <a:graphicFrameLocks/>
          </xdr:cNvGraphicFramePr>
        </xdr:nvGraphicFramePr>
        <xdr:xfrm>
          <a:off x="246530" y="8278706"/>
          <a:ext cx="2823327" cy="178904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0"/>
          </a:graphicData>
        </a:graphic>
      </xdr:graphicFrame>
      <xdr:graphicFrame macro="">
        <xdr:nvGraphicFramePr>
          <xdr:cNvPr id="20" name="Диаграмма 19">
            <a:extLst>
              <a:ext uri="{FF2B5EF4-FFF2-40B4-BE49-F238E27FC236}">
                <a16:creationId xmlns:a16="http://schemas.microsoft.com/office/drawing/2014/main" xmlns="" id="{A6C965ED-CC6F-0AFA-3979-B4160423D665}"/>
              </a:ext>
            </a:extLst>
          </xdr:cNvPr>
          <xdr:cNvGraphicFramePr>
            <a:graphicFrameLocks/>
          </xdr:cNvGraphicFramePr>
        </xdr:nvGraphicFramePr>
        <xdr:xfrm>
          <a:off x="6036192" y="4573039"/>
          <a:ext cx="2823683" cy="1788908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1"/>
          </a:graphicData>
        </a:graphic>
      </xdr:graphicFrame>
      <xdr:graphicFrame macro="">
        <xdr:nvGraphicFramePr>
          <xdr:cNvPr id="21" name="Диаграмма 20">
            <a:extLst>
              <a:ext uri="{FF2B5EF4-FFF2-40B4-BE49-F238E27FC236}">
                <a16:creationId xmlns:a16="http://schemas.microsoft.com/office/drawing/2014/main" xmlns="" id="{82C5AF02-BFE1-FB04-81C8-46604140DAD8}"/>
              </a:ext>
            </a:extLst>
          </xdr:cNvPr>
          <xdr:cNvGraphicFramePr>
            <a:graphicFrameLocks/>
          </xdr:cNvGraphicFramePr>
        </xdr:nvGraphicFramePr>
        <xdr:xfrm>
          <a:off x="288007" y="6428892"/>
          <a:ext cx="2824780" cy="17889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2"/>
          </a:graphicData>
        </a:graphic>
      </xdr:graphicFrame>
      <xdr:graphicFrame macro="">
        <xdr:nvGraphicFramePr>
          <xdr:cNvPr id="26" name="Диаграмма 25">
            <a:extLst>
              <a:ext uri="{FF2B5EF4-FFF2-40B4-BE49-F238E27FC236}">
                <a16:creationId xmlns:a16="http://schemas.microsoft.com/office/drawing/2014/main" xmlns="" id="{BB65D175-46CE-C883-05C4-3D729804C814}"/>
              </a:ext>
            </a:extLst>
          </xdr:cNvPr>
          <xdr:cNvGraphicFramePr>
            <a:graphicFrameLocks/>
          </xdr:cNvGraphicFramePr>
        </xdr:nvGraphicFramePr>
        <xdr:xfrm>
          <a:off x="279034" y="4563890"/>
          <a:ext cx="2824781" cy="1788908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3"/>
          </a:graphicData>
        </a:graphic>
      </xdr:graphicFrame>
      <xdr:graphicFrame macro="">
        <xdr:nvGraphicFramePr>
          <xdr:cNvPr id="27" name="Диаграмма 26">
            <a:extLst>
              <a:ext uri="{FF2B5EF4-FFF2-40B4-BE49-F238E27FC236}">
                <a16:creationId xmlns:a16="http://schemas.microsoft.com/office/drawing/2014/main" xmlns="" id="{45AC724E-0AC2-CBF6-2CDD-42167E047C3A}"/>
              </a:ext>
            </a:extLst>
          </xdr:cNvPr>
          <xdr:cNvGraphicFramePr>
            <a:graphicFrameLocks/>
          </xdr:cNvGraphicFramePr>
        </xdr:nvGraphicFramePr>
        <xdr:xfrm>
          <a:off x="6036192" y="8278845"/>
          <a:ext cx="2823683" cy="178890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4"/>
          </a:graphicData>
        </a:graphic>
      </xdr:graphicFrame>
      <xdr:graphicFrame macro="">
        <xdr:nvGraphicFramePr>
          <xdr:cNvPr id="28" name="Диаграмма 27">
            <a:extLst>
              <a:ext uri="{FF2B5EF4-FFF2-40B4-BE49-F238E27FC236}">
                <a16:creationId xmlns:a16="http://schemas.microsoft.com/office/drawing/2014/main" xmlns="" id="{2C25933A-B361-111F-A9DF-7E8F5CC7DBDE}"/>
              </a:ext>
            </a:extLst>
          </xdr:cNvPr>
          <xdr:cNvGraphicFramePr>
            <a:graphicFrameLocks/>
          </xdr:cNvGraphicFramePr>
        </xdr:nvGraphicFramePr>
        <xdr:xfrm>
          <a:off x="288007" y="8278845"/>
          <a:ext cx="2824780" cy="178890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5"/>
          </a:graphicData>
        </a:graphic>
      </xdr:graphicFrame>
      <xdr:graphicFrame macro="">
        <xdr:nvGraphicFramePr>
          <xdr:cNvPr id="29" name="Диаграмма 28">
            <a:extLst>
              <a:ext uri="{FF2B5EF4-FFF2-40B4-BE49-F238E27FC236}">
                <a16:creationId xmlns:a16="http://schemas.microsoft.com/office/drawing/2014/main" xmlns="" id="{35DDB188-9DE6-F9B9-6B9D-02BAD536B0FF}"/>
              </a:ext>
            </a:extLst>
          </xdr:cNvPr>
          <xdr:cNvGraphicFramePr>
            <a:graphicFrameLocks/>
          </xdr:cNvGraphicFramePr>
        </xdr:nvGraphicFramePr>
        <xdr:xfrm>
          <a:off x="6036192" y="6428893"/>
          <a:ext cx="2823683" cy="17889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6"/>
          </a:graphicData>
        </a:graphic>
      </xdr:graphicFrame>
      <xdr:graphicFrame macro="">
        <xdr:nvGraphicFramePr>
          <xdr:cNvPr id="30" name="Диаграмма 29">
            <a:extLst>
              <a:ext uri="{FF2B5EF4-FFF2-40B4-BE49-F238E27FC236}">
                <a16:creationId xmlns:a16="http://schemas.microsoft.com/office/drawing/2014/main" xmlns="" id="{D6E98EEF-FDEF-07FF-0C89-04E26D2E61D4}"/>
              </a:ext>
            </a:extLst>
          </xdr:cNvPr>
          <xdr:cNvGraphicFramePr>
            <a:graphicFrameLocks/>
          </xdr:cNvGraphicFramePr>
        </xdr:nvGraphicFramePr>
        <xdr:xfrm>
          <a:off x="3174779" y="4573039"/>
          <a:ext cx="2798548" cy="1788908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7"/>
          </a:graphicData>
        </a:graphic>
      </xdr:graphicFrame>
      <xdr:graphicFrame macro="">
        <xdr:nvGraphicFramePr>
          <xdr:cNvPr id="31" name="Диаграмма 30">
            <a:extLst>
              <a:ext uri="{FF2B5EF4-FFF2-40B4-BE49-F238E27FC236}">
                <a16:creationId xmlns:a16="http://schemas.microsoft.com/office/drawing/2014/main" xmlns="" id="{343D0C19-7767-C2F1-64DD-F8A53FC4692D}"/>
              </a:ext>
            </a:extLst>
          </xdr:cNvPr>
          <xdr:cNvGraphicFramePr>
            <a:graphicFrameLocks/>
          </xdr:cNvGraphicFramePr>
        </xdr:nvGraphicFramePr>
        <xdr:xfrm>
          <a:off x="3174779" y="8278845"/>
          <a:ext cx="2798548" cy="1788906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8"/>
          </a:graphicData>
        </a:graphic>
      </xdr:graphicFrame>
      <xdr:graphicFrame macro="">
        <xdr:nvGraphicFramePr>
          <xdr:cNvPr id="32" name="Диаграмма 31">
            <a:extLst>
              <a:ext uri="{FF2B5EF4-FFF2-40B4-BE49-F238E27FC236}">
                <a16:creationId xmlns:a16="http://schemas.microsoft.com/office/drawing/2014/main" xmlns="" id="{F329E143-9E6D-76E0-C754-F7B2D9FBBBBE}"/>
              </a:ext>
            </a:extLst>
          </xdr:cNvPr>
          <xdr:cNvGraphicFramePr>
            <a:graphicFrameLocks/>
          </xdr:cNvGraphicFramePr>
        </xdr:nvGraphicFramePr>
        <xdr:xfrm>
          <a:off x="3174779" y="6428893"/>
          <a:ext cx="2798548" cy="17889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9"/>
          </a:graphicData>
        </a:graphic>
      </xdr:graphicFrame>
      <xdr:sp macro="" textlink="">
        <xdr:nvSpPr>
          <xdr:cNvPr id="33" name="TextBox 5">
            <a:extLst>
              <a:ext uri="{FF2B5EF4-FFF2-40B4-BE49-F238E27FC236}">
                <a16:creationId xmlns:a16="http://schemas.microsoft.com/office/drawing/2014/main" xmlns="" id="{A3BE0F6B-A794-3007-5A38-85E4F4997F08}"/>
              </a:ext>
            </a:extLst>
          </xdr:cNvPr>
          <xdr:cNvSpPr txBox="1"/>
        </xdr:nvSpPr>
        <xdr:spPr>
          <a:xfrm>
            <a:off x="523739" y="3790834"/>
            <a:ext cx="8238812" cy="64443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>
            <a:spAutoFit/>
          </a:bodyPr>
          <a:lstStyle>
            <a:defPPr>
              <a:defRPr lang="ru-RU"/>
            </a:defPPr>
            <a:lvl1pPr marL="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dk1"/>
                </a:solidFill>
                <a:latin typeface="+mn-lt"/>
                <a:ea typeface="+mn-ea"/>
                <a:cs typeface="+mn-cs"/>
              </a:defRPr>
            </a:lvl9pPr>
          </a:lstStyle>
          <a:p>
            <a:pPr>
              <a:lnSpc>
                <a:spcPct val="90000"/>
              </a:lnSpc>
            </a:pPr>
            <a:r>
              <a:rPr lang="ru-RU" sz="1200">
                <a:solidFill>
                  <a:srgbClr val="595959"/>
                </a:solidFill>
                <a:latin typeface="Lato Black" panose="020F0A02020204030203" pitchFamily="34" charset="0"/>
                <a:cs typeface="Lato Black" panose="020F0A02020204030203" pitchFamily="34" charset="0"/>
              </a:rPr>
              <a:t>Самый большой прирост количества студентов был на учебной программе </a:t>
            </a:r>
            <a:r>
              <a:rPr lang="ru-RU" sz="1200">
                <a:solidFill>
                  <a:srgbClr val="C00000"/>
                </a:solidFill>
                <a:latin typeface="Lato Black" panose="020F0A02020204030203" pitchFamily="34" charset="0"/>
                <a:cs typeface="Lato Black" panose="020F0A02020204030203" pitchFamily="34" charset="0"/>
              </a:rPr>
              <a:t>«Медицина» </a:t>
            </a:r>
          </a:p>
        </xdr:txBody>
      </xdr:sp>
      <xdr:cxnSp macro="">
        <xdr:nvCxnSpPr>
          <xdr:cNvPr id="34" name="Прямая соединительная линия 33">
            <a:extLst>
              <a:ext uri="{FF2B5EF4-FFF2-40B4-BE49-F238E27FC236}">
                <a16:creationId xmlns:a16="http://schemas.microsoft.com/office/drawing/2014/main" xmlns="" id="{42D53F1E-9A62-2407-23C8-00165B8CA84B}"/>
              </a:ext>
            </a:extLst>
          </xdr:cNvPr>
          <xdr:cNvCxnSpPr>
            <a:cxnSpLocks/>
          </xdr:cNvCxnSpPr>
        </xdr:nvCxnSpPr>
        <xdr:spPr>
          <a:xfrm>
            <a:off x="370563" y="3865382"/>
            <a:ext cx="0" cy="447927"/>
          </a:xfrm>
          <a:prstGeom prst="line">
            <a:avLst/>
          </a:prstGeom>
          <a:ln w="57150">
            <a:solidFill>
              <a:srgbClr val="C0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0</xdr:col>
      <xdr:colOff>63499</xdr:colOff>
      <xdr:row>53</xdr:row>
      <xdr:rowOff>0</xdr:rowOff>
    </xdr:from>
    <xdr:to>
      <xdr:col>20</xdr:col>
      <xdr:colOff>63499</xdr:colOff>
      <xdr:row>60</xdr:row>
      <xdr:rowOff>0</xdr:rowOff>
    </xdr:to>
    <xdr:sp macro="" textlink="">
      <xdr:nvSpPr>
        <xdr:cNvPr id="36" name="Прямоугольник: скругленные углы 35">
          <a:extLst>
            <a:ext uri="{FF2B5EF4-FFF2-40B4-BE49-F238E27FC236}">
              <a16:creationId xmlns:a16="http://schemas.microsoft.com/office/drawing/2014/main" xmlns="" id="{C4F0BFA6-2C22-4547-9EC7-F9B376EC941D}"/>
            </a:ext>
          </a:extLst>
        </xdr:cNvPr>
        <xdr:cNvSpPr/>
      </xdr:nvSpPr>
      <xdr:spPr>
        <a:xfrm>
          <a:off x="63499" y="9488714"/>
          <a:ext cx="14341929" cy="1270000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Делайте яркие цыетовые акценты там,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где необходимо обратить внимание на данные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Хорошо будет сделать короткий вывод прямо в заголовке или подзаголовке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Обращайте внимание на масшатб осей, он везде должен быть одинаковым, иначе может быть искаженное сравнение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На минидиаграммах особенно обращайте внимание на лишние элементы. Их должно быть как можно меньше! 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272141</xdr:colOff>
      <xdr:row>36</xdr:row>
      <xdr:rowOff>0</xdr:rowOff>
    </xdr:from>
    <xdr:to>
      <xdr:col>24</xdr:col>
      <xdr:colOff>657956</xdr:colOff>
      <xdr:row>51</xdr:row>
      <xdr:rowOff>151313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xmlns="" id="{00000000-0008-0000-0A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16</xdr:row>
      <xdr:rowOff>31025</xdr:rowOff>
    </xdr:from>
    <xdr:to>
      <xdr:col>11</xdr:col>
      <xdr:colOff>302357</xdr:colOff>
      <xdr:row>32</xdr:row>
      <xdr:rowOff>89810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xmlns="" id="{00000000-0008-0000-0A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272141</xdr:colOff>
      <xdr:row>16</xdr:row>
      <xdr:rowOff>31025</xdr:rowOff>
    </xdr:from>
    <xdr:to>
      <xdr:col>24</xdr:col>
      <xdr:colOff>637999</xdr:colOff>
      <xdr:row>32</xdr:row>
      <xdr:rowOff>89811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xmlns="" id="{00000000-0008-0000-0A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67129</xdr:colOff>
      <xdr:row>52</xdr:row>
      <xdr:rowOff>103416</xdr:rowOff>
    </xdr:from>
    <xdr:to>
      <xdr:col>25</xdr:col>
      <xdr:colOff>10885</xdr:colOff>
      <xdr:row>59</xdr:row>
      <xdr:rowOff>136072</xdr:rowOff>
    </xdr:to>
    <xdr:sp macro="" textlink="">
      <xdr:nvSpPr>
        <xdr:cNvPr id="9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0A00-000009000000}"/>
            </a:ext>
          </a:extLst>
        </xdr:cNvPr>
        <xdr:cNvSpPr/>
      </xdr:nvSpPr>
      <xdr:spPr>
        <a:xfrm>
          <a:off x="67129" y="9737273"/>
          <a:ext cx="13703299" cy="1251856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50" b="1">
              <a:ln>
                <a:noFill/>
              </a:ln>
              <a:solidFill>
                <a:srgbClr val="00B050"/>
              </a:solidFill>
            </a:rPr>
            <a:t>Советы от </a:t>
          </a:r>
          <a:r>
            <a:rPr lang="en-US" sz="1050" b="1">
              <a:ln>
                <a:noFill/>
              </a:ln>
              <a:solidFill>
                <a:srgbClr val="00B050"/>
              </a:solidFill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>
              <a:ln>
                <a:noFill/>
              </a:ln>
              <a:solidFill>
                <a:schemeClr val="tx1"/>
              </a:solidFill>
            </a:rPr>
            <a:t>Акценты на МИН и МАКС на диаграмме №2 отражаются автоматически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>
              <a:ln>
                <a:noFill/>
              </a:ln>
              <a:solidFill>
                <a:schemeClr val="tx1"/>
              </a:solidFill>
            </a:rPr>
            <a:t>Если вы показываете динамику одной</a:t>
          </a:r>
          <a:r>
            <a:rPr lang="ru-RU" sz="1050" baseline="0">
              <a:ln>
                <a:noFill/>
              </a:ln>
              <a:solidFill>
                <a:schemeClr val="tx1"/>
              </a:solidFill>
            </a:rPr>
            <a:t> категории, то можно использовать крупные маркеры (пример 3) или заливать область под линией (пример 4). Так диаграмма выглядит объемнее и интереснее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50" baseline="0">
              <a:ln>
                <a:noFill/>
              </a:ln>
              <a:solidFill>
                <a:schemeClr val="tx1"/>
              </a:solidFill>
            </a:rPr>
            <a:t>Советуем всегда указывать источник данных, особенно если это данные из внешних ресурсов или баз данных. Если это внутренние данные компании, можете так и указать. Либо просто удалите текстбокс с источником с диаграммы (выделяете и нажимаете </a:t>
          </a:r>
          <a:r>
            <a:rPr lang="en-US" sz="1050" baseline="0">
              <a:ln>
                <a:noFill/>
              </a:ln>
              <a:solidFill>
                <a:schemeClr val="tx1"/>
              </a:solidFill>
            </a:rPr>
            <a:t>Del)</a:t>
          </a:r>
          <a:r>
            <a:rPr lang="ru-RU" sz="1050" baseline="0">
              <a:ln>
                <a:noFill/>
              </a:ln>
              <a:solidFill>
                <a:schemeClr val="tx1"/>
              </a:solidFill>
            </a:rPr>
            <a:t> 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>
            <a:ln>
              <a:noFill/>
            </a:ln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0</xdr:col>
      <xdr:colOff>0</xdr:colOff>
      <xdr:row>36</xdr:row>
      <xdr:rowOff>0</xdr:rowOff>
    </xdr:from>
    <xdr:to>
      <xdr:col>11</xdr:col>
      <xdr:colOff>302357</xdr:colOff>
      <xdr:row>51</xdr:row>
      <xdr:rowOff>158570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xmlns="" id="{00000000-0008-0000-0A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0.xml><?xml version="1.0" encoding="utf-8"?>
<c:userShapes xmlns:c="http://schemas.openxmlformats.org/drawingml/2006/chart">
  <cdr:relSizeAnchor xmlns:cdr="http://schemas.openxmlformats.org/drawingml/2006/chartDrawing">
    <cdr:from>
      <cdr:x>0.72089</cdr:x>
      <cdr:y>0.57841</cdr:y>
    </cdr:from>
    <cdr:to>
      <cdr:x>0.91527</cdr:x>
      <cdr:y>0.73797</cdr:y>
    </cdr:to>
    <cdr:sp macro="" textlink="Ш9!$H$12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CFB955CD-96B7-4A48-A31C-AB937414A961}"/>
            </a:ext>
          </a:extLst>
        </cdr:cNvPr>
        <cdr:cNvSpPr txBox="1"/>
      </cdr:nvSpPr>
      <cdr:spPr>
        <a:xfrm xmlns:a="http://schemas.openxmlformats.org/drawingml/2006/main">
          <a:off x="1731180" y="708952"/>
          <a:ext cx="466794" cy="19556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>
          <a:spAutoFit/>
        </a:bodyPr>
        <a:lstStyle xmlns:a="http://schemas.openxmlformats.org/drawingml/2006/main"/>
        <a:p xmlns:a="http://schemas.openxmlformats.org/drawingml/2006/main">
          <a:fld id="{3482BB75-FEF4-4767-A723-DF1F66CB1E8C}" type="TxLink">
            <a:rPr lang="en-US" sz="700" b="1" i="1" u="none" strike="noStrike">
              <a:solidFill>
                <a:srgbClr val="C00000"/>
              </a:solidFill>
              <a:latin typeface="Arial"/>
              <a:cs typeface="Arial"/>
            </a:rPr>
            <a:pPr/>
            <a:t>+155%</a:t>
          </a:fld>
          <a:endParaRPr lang="ru-RU" sz="1050" b="1" i="1">
            <a:solidFill>
              <a:srgbClr val="C00000"/>
            </a:solidFill>
          </a:endParaRPr>
        </a:p>
      </cdr:txBody>
    </cdr:sp>
  </cdr:relSizeAnchor>
</c:userShapes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87630</xdr:colOff>
      <xdr:row>14</xdr:row>
      <xdr:rowOff>46990</xdr:rowOff>
    </xdr:from>
    <xdr:to>
      <xdr:col>6</xdr:col>
      <xdr:colOff>594130</xdr:colOff>
      <xdr:row>29</xdr:row>
      <xdr:rowOff>156902</xdr:rowOff>
    </xdr:to>
    <xdr:grpSp>
      <xdr:nvGrpSpPr>
        <xdr:cNvPr id="3" name="Группа 2">
          <a:extLst>
            <a:ext uri="{FF2B5EF4-FFF2-40B4-BE49-F238E27FC236}">
              <a16:creationId xmlns:a16="http://schemas.microsoft.com/office/drawing/2014/main" xmlns="" id="{00000000-0008-0000-1400-000003000000}"/>
            </a:ext>
          </a:extLst>
        </xdr:cNvPr>
        <xdr:cNvGrpSpPr/>
      </xdr:nvGrpSpPr>
      <xdr:grpSpPr>
        <a:xfrm>
          <a:off x="87630" y="2632347"/>
          <a:ext cx="5904000" cy="2876698"/>
          <a:chOff x="270511" y="910591"/>
          <a:chExt cx="5401366" cy="3345821"/>
        </a:xfrm>
      </xdr:grpSpPr>
      <xdr:grpSp>
        <xdr:nvGrpSpPr>
          <xdr:cNvPr id="4" name="Группа 3">
            <a:extLst>
              <a:ext uri="{FF2B5EF4-FFF2-40B4-BE49-F238E27FC236}">
                <a16:creationId xmlns:a16="http://schemas.microsoft.com/office/drawing/2014/main" xmlns="" id="{00000000-0008-0000-1400-000004000000}"/>
              </a:ext>
            </a:extLst>
          </xdr:cNvPr>
          <xdr:cNvGrpSpPr/>
        </xdr:nvGrpSpPr>
        <xdr:grpSpPr>
          <a:xfrm>
            <a:off x="270511" y="910591"/>
            <a:ext cx="5375909" cy="3341370"/>
            <a:chOff x="278131" y="963931"/>
            <a:chExt cx="5375909" cy="3341370"/>
          </a:xfrm>
        </xdr:grpSpPr>
        <xdr:graphicFrame macro="">
          <xdr:nvGraphicFramePr>
            <xdr:cNvPr id="6" name="Chart 3">
              <a:extLst>
                <a:ext uri="{FF2B5EF4-FFF2-40B4-BE49-F238E27FC236}">
                  <a16:creationId xmlns:a16="http://schemas.microsoft.com/office/drawing/2014/main" xmlns="" id="{00000000-0008-0000-1400-000006000000}"/>
                </a:ext>
              </a:extLst>
            </xdr:cNvPr>
            <xdr:cNvGraphicFramePr>
              <a:graphicFrameLocks/>
            </xdr:cNvGraphicFramePr>
          </xdr:nvGraphicFramePr>
          <xdr:xfrm>
            <a:off x="278131" y="963931"/>
            <a:ext cx="5375909" cy="334137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graphicFrame macro="">
          <xdr:nvGraphicFramePr>
            <xdr:cNvPr id="7" name="Chart 3">
              <a:extLst>
                <a:ext uri="{FF2B5EF4-FFF2-40B4-BE49-F238E27FC236}">
                  <a16:creationId xmlns:a16="http://schemas.microsoft.com/office/drawing/2014/main" xmlns="" id="{00000000-0008-0000-1400-000007000000}"/>
                </a:ext>
              </a:extLst>
            </xdr:cNvPr>
            <xdr:cNvGraphicFramePr>
              <a:graphicFrameLocks/>
            </xdr:cNvGraphicFramePr>
          </xdr:nvGraphicFramePr>
          <xdr:xfrm>
            <a:off x="2697060" y="1216173"/>
            <a:ext cx="2906967" cy="292608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xdr:grpSp>
      <xdr:sp macro="" textlink="$A$12">
        <xdr:nvSpPr>
          <xdr:cNvPr id="5" name="TextBox 4">
            <a:extLst>
              <a:ext uri="{FF2B5EF4-FFF2-40B4-BE49-F238E27FC236}">
                <a16:creationId xmlns:a16="http://schemas.microsoft.com/office/drawing/2014/main" xmlns="" id="{00000000-0008-0000-1400-000005000000}"/>
              </a:ext>
            </a:extLst>
          </xdr:cNvPr>
          <xdr:cNvSpPr txBox="1"/>
        </xdr:nvSpPr>
        <xdr:spPr>
          <a:xfrm>
            <a:off x="1672082" y="3987949"/>
            <a:ext cx="3999795" cy="26846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r"/>
            <a:fld id="{6CC15E4E-9573-4436-9554-0002B3A38AE4}" type="TxLink">
              <a:rPr lang="ru-RU" sz="900" b="0" i="1" u="none" strike="noStrike">
                <a:solidFill>
                  <a:srgbClr val="BFBFBF"/>
                </a:solidFill>
                <a:latin typeface="Arial"/>
                <a:cs typeface="Arial"/>
              </a:rPr>
              <a:pPr algn="r"/>
              <a:t>ИСТОЧНИК: название источника и ссылка на источник</a:t>
            </a:fld>
            <a:endParaRPr lang="ru-RU" sz="1000"/>
          </a:p>
        </xdr:txBody>
      </xdr:sp>
    </xdr:grpSp>
    <xdr:clientData/>
  </xdr:twoCellAnchor>
  <xdr:twoCellAnchor>
    <xdr:from>
      <xdr:col>6</xdr:col>
      <xdr:colOff>1349827</xdr:colOff>
      <xdr:row>14</xdr:row>
      <xdr:rowOff>46990</xdr:rowOff>
    </xdr:from>
    <xdr:to>
      <xdr:col>14</xdr:col>
      <xdr:colOff>8398</xdr:colOff>
      <xdr:row>29</xdr:row>
      <xdr:rowOff>160204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xmlns="" id="{00000000-0008-0000-14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87630</xdr:colOff>
      <xdr:row>32</xdr:row>
      <xdr:rowOff>99786</xdr:rowOff>
    </xdr:from>
    <xdr:to>
      <xdr:col>6</xdr:col>
      <xdr:colOff>594130</xdr:colOff>
      <xdr:row>48</xdr:row>
      <xdr:rowOff>73627</xdr:rowOff>
    </xdr:to>
    <xdr:grpSp>
      <xdr:nvGrpSpPr>
        <xdr:cNvPr id="9" name="Группа 8">
          <a:extLst>
            <a:ext uri="{FF2B5EF4-FFF2-40B4-BE49-F238E27FC236}">
              <a16:creationId xmlns:a16="http://schemas.microsoft.com/office/drawing/2014/main" xmlns="" id="{00000000-0008-0000-1400-000009000000}"/>
            </a:ext>
          </a:extLst>
        </xdr:cNvPr>
        <xdr:cNvGrpSpPr/>
      </xdr:nvGrpSpPr>
      <xdr:grpSpPr>
        <a:xfrm>
          <a:off x="87630" y="6068786"/>
          <a:ext cx="5904000" cy="2876698"/>
          <a:chOff x="270511" y="910591"/>
          <a:chExt cx="5375909" cy="3342899"/>
        </a:xfrm>
      </xdr:grpSpPr>
      <xdr:grpSp>
        <xdr:nvGrpSpPr>
          <xdr:cNvPr id="10" name="Группа 9">
            <a:extLst>
              <a:ext uri="{FF2B5EF4-FFF2-40B4-BE49-F238E27FC236}">
                <a16:creationId xmlns:a16="http://schemas.microsoft.com/office/drawing/2014/main" xmlns="" id="{00000000-0008-0000-1400-00000A000000}"/>
              </a:ext>
            </a:extLst>
          </xdr:cNvPr>
          <xdr:cNvGrpSpPr/>
        </xdr:nvGrpSpPr>
        <xdr:grpSpPr>
          <a:xfrm>
            <a:off x="270511" y="910591"/>
            <a:ext cx="5375909" cy="3341370"/>
            <a:chOff x="278131" y="963931"/>
            <a:chExt cx="5375909" cy="3341370"/>
          </a:xfrm>
        </xdr:grpSpPr>
        <xdr:graphicFrame macro="">
          <xdr:nvGraphicFramePr>
            <xdr:cNvPr id="12" name="Chart 3">
              <a:extLst>
                <a:ext uri="{FF2B5EF4-FFF2-40B4-BE49-F238E27FC236}">
                  <a16:creationId xmlns:a16="http://schemas.microsoft.com/office/drawing/2014/main" xmlns="" id="{00000000-0008-0000-1400-00000C000000}"/>
                </a:ext>
              </a:extLst>
            </xdr:cNvPr>
            <xdr:cNvGraphicFramePr>
              <a:graphicFrameLocks/>
            </xdr:cNvGraphicFramePr>
          </xdr:nvGraphicFramePr>
          <xdr:xfrm>
            <a:off x="278131" y="963931"/>
            <a:ext cx="5375909" cy="334137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  <xdr:graphicFrame macro="">
          <xdr:nvGraphicFramePr>
            <xdr:cNvPr id="13" name="Chart 3">
              <a:extLst>
                <a:ext uri="{FF2B5EF4-FFF2-40B4-BE49-F238E27FC236}">
                  <a16:creationId xmlns:a16="http://schemas.microsoft.com/office/drawing/2014/main" xmlns="" id="{00000000-0008-0000-1400-00000D000000}"/>
                </a:ext>
              </a:extLst>
            </xdr:cNvPr>
            <xdr:cNvGraphicFramePr>
              <a:graphicFrameLocks/>
            </xdr:cNvGraphicFramePr>
          </xdr:nvGraphicFramePr>
          <xdr:xfrm>
            <a:off x="3346238" y="1211580"/>
            <a:ext cx="2250651" cy="292608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5"/>
            </a:graphicData>
          </a:graphic>
        </xdr:graphicFrame>
      </xdr:grpSp>
      <xdr:sp macro="" textlink="$A$12">
        <xdr:nvSpPr>
          <xdr:cNvPr id="11" name="TextBox 10">
            <a:extLst>
              <a:ext uri="{FF2B5EF4-FFF2-40B4-BE49-F238E27FC236}">
                <a16:creationId xmlns:a16="http://schemas.microsoft.com/office/drawing/2014/main" xmlns="" id="{00000000-0008-0000-1400-00000B000000}"/>
              </a:ext>
            </a:extLst>
          </xdr:cNvPr>
          <xdr:cNvSpPr txBox="1"/>
        </xdr:nvSpPr>
        <xdr:spPr>
          <a:xfrm>
            <a:off x="1642110" y="3985262"/>
            <a:ext cx="3933890" cy="268228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r"/>
            <a:fld id="{6CC15E4E-9573-4436-9554-0002B3A38AE4}" type="TxLink">
              <a:rPr lang="ru-RU" sz="900" b="0" i="1" u="none" strike="noStrike">
                <a:solidFill>
                  <a:srgbClr val="BFBFBF"/>
                </a:solidFill>
                <a:latin typeface="Arial"/>
                <a:cs typeface="Arial"/>
              </a:rPr>
              <a:pPr algn="r"/>
              <a:t>ИСТОЧНИК: название источника и ссылка на источник</a:t>
            </a:fld>
            <a:endParaRPr lang="ru-RU" sz="1000"/>
          </a:p>
        </xdr:txBody>
      </xdr:sp>
    </xdr:grpSp>
    <xdr:clientData/>
  </xdr:twoCellAnchor>
  <xdr:twoCellAnchor>
    <xdr:from>
      <xdr:col>6</xdr:col>
      <xdr:colOff>1349827</xdr:colOff>
      <xdr:row>32</xdr:row>
      <xdr:rowOff>99786</xdr:rowOff>
    </xdr:from>
    <xdr:to>
      <xdr:col>14</xdr:col>
      <xdr:colOff>44398</xdr:colOff>
      <xdr:row>48</xdr:row>
      <xdr:rowOff>76929</xdr:rowOff>
    </xdr:to>
    <xdr:graphicFrame macro="">
      <xdr:nvGraphicFramePr>
        <xdr:cNvPr id="14" name="Диаграмма 13">
          <a:extLst>
            <a:ext uri="{FF2B5EF4-FFF2-40B4-BE49-F238E27FC236}">
              <a16:creationId xmlns:a16="http://schemas.microsoft.com/office/drawing/2014/main" xmlns="" id="{00000000-0008-0000-1400-00000E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0</xdr:col>
      <xdr:colOff>81643</xdr:colOff>
      <xdr:row>50</xdr:row>
      <xdr:rowOff>0</xdr:rowOff>
    </xdr:from>
    <xdr:to>
      <xdr:col>14</xdr:col>
      <xdr:colOff>0</xdr:colOff>
      <xdr:row>59</xdr:row>
      <xdr:rowOff>40821</xdr:rowOff>
    </xdr:to>
    <xdr:sp macro="" textlink="">
      <xdr:nvSpPr>
        <xdr:cNvPr id="15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400-00000F000000}"/>
            </a:ext>
          </a:extLst>
        </xdr:cNvPr>
        <xdr:cNvSpPr/>
      </xdr:nvSpPr>
      <xdr:spPr>
        <a:xfrm>
          <a:off x="81643" y="9048750"/>
          <a:ext cx="10627178" cy="1632857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Важное правило использования круговой диаграммы: сумма долей </a:t>
          </a:r>
          <a:r>
            <a:rPr lang="ru-RU" sz="1000" b="0" u="sng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всегда должна быть равна 100%</a:t>
          </a:r>
          <a:r>
            <a:rPr lang="ru-RU" sz="1000" b="0" u="none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!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ПРОВЕРЯЙТЕ!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Пользователи привыкли читать круговую диаграмму сверху и направо по часовой стрелке, поэтому логично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распологать данные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 таком же порядке: от большего к меньшему по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часовой стрелке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Однако, если вы сравниваете два среза, то во второй круговой диаграмме категории лучше располагать в том же порядке, как и на первой, даже если порядок получается не от большего к меньшему. Так легче сопоставить доли по двум срезам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Если названия категорий короткие, то можно их располагать непосредственно в подписях данных, а не выносить в легенду (диаграмма №4)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1">
            <a:ln>
              <a:noFill/>
            </a:ln>
            <a:solidFill>
              <a:srgbClr val="00B05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52.xml><?xml version="1.0" encoding="utf-8"?>
<c:userShapes xmlns:c="http://schemas.openxmlformats.org/drawingml/2006/chart">
  <cdr:relSizeAnchor xmlns:cdr="http://schemas.openxmlformats.org/drawingml/2006/chartDrawing">
    <cdr:from>
      <cdr:x>0.06154</cdr:x>
      <cdr:y>0.15537</cdr:y>
    </cdr:from>
    <cdr:to>
      <cdr:x>0.36302</cdr:x>
      <cdr:y>0.23966</cdr:y>
    </cdr:to>
    <cdr:sp macro="" textlink="Ш10!$D$7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xmlns="" id="{D7DC463B-500B-43A0-A0B9-4C28BD6AE20F}"/>
            </a:ext>
          </a:extLst>
        </cdr:cNvPr>
        <cdr:cNvSpPr txBox="1"/>
      </cdr:nvSpPr>
      <cdr:spPr>
        <a:xfrm xmlns:a="http://schemas.openxmlformats.org/drawingml/2006/main">
          <a:off x="353677" y="429140"/>
          <a:ext cx="1732640" cy="23281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92E66B2B-C4E2-4BA5-B68C-39A0C4F7E898}" type="TxLink">
            <a:rPr lang="ru-RU" sz="1000" b="0" i="0" u="sng" strike="noStrike" cap="small" baseline="0">
              <a:solidFill>
                <a:schemeClr val="bg2">
                  <a:lumMod val="50000"/>
                </a:schemeClr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Первый срез</a:t>
          </a:fld>
          <a:endParaRPr lang="ru-RU" sz="1100" u="sng">
            <a:solidFill>
              <a:schemeClr val="bg2">
                <a:lumMod val="50000"/>
              </a:schemeClr>
            </a:solidFill>
          </a:endParaRPr>
        </a:p>
      </cdr:txBody>
    </cdr:sp>
  </cdr:relSizeAnchor>
</c:userShapes>
</file>

<file path=xl/drawings/drawing53.xml><?xml version="1.0" encoding="utf-8"?>
<c:userShapes xmlns:c="http://schemas.openxmlformats.org/drawingml/2006/chart">
  <cdr:relSizeAnchor xmlns:cdr="http://schemas.openxmlformats.org/drawingml/2006/chartDrawing">
    <cdr:from>
      <cdr:x>0.33031</cdr:x>
      <cdr:y>0.09921</cdr:y>
    </cdr:from>
    <cdr:to>
      <cdr:x>0.86811</cdr:x>
      <cdr:y>0.19665</cdr:y>
    </cdr:to>
    <cdr:sp macro="" textlink="Ш10!$E$7">
      <cdr:nvSpPr>
        <cdr:cNvPr id="5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44835230-B5D4-47C1-9D2A-CC44CB0452D4}"/>
            </a:ext>
          </a:extLst>
        </cdr:cNvPr>
        <cdr:cNvSpPr txBox="1"/>
      </cdr:nvSpPr>
      <cdr:spPr>
        <a:xfrm xmlns:a="http://schemas.openxmlformats.org/drawingml/2006/main">
          <a:off x="1026501" y="239977"/>
          <a:ext cx="1671317" cy="23566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06A1649C-D07F-4C11-A118-582CB036C2DA}" type="TxLink">
            <a:rPr lang="ru-RU" sz="1000" b="0" i="0" u="sng" strike="noStrike" cap="small" baseline="0">
              <a:solidFill>
                <a:schemeClr val="bg2">
                  <a:lumMod val="50000"/>
                </a:schemeClr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Второй срез</a:t>
          </a:fld>
          <a:endParaRPr lang="ru-RU" sz="1100" u="sng">
            <a:solidFill>
              <a:schemeClr val="bg2">
                <a:lumMod val="50000"/>
              </a:schemeClr>
            </a:solidFill>
          </a:endParaRPr>
        </a:p>
      </cdr:txBody>
    </cdr:sp>
  </cdr:relSizeAnchor>
</c:userShapes>
</file>

<file path=xl/drawings/drawing54.xml><?xml version="1.0" encoding="utf-8"?>
<c:userShapes xmlns:c="http://schemas.openxmlformats.org/drawingml/2006/chart">
  <cdr:relSizeAnchor xmlns:cdr="http://schemas.openxmlformats.org/drawingml/2006/chartDrawing">
    <cdr:from>
      <cdr:x>0.31587</cdr:x>
      <cdr:y>0.44978</cdr:y>
    </cdr:from>
    <cdr:to>
      <cdr:x>0.37256</cdr:x>
      <cdr:y>0.58665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05AFFA95-D4EA-49AC-8372-B832C0E6D30E}"/>
            </a:ext>
          </a:extLst>
        </cdr:cNvPr>
        <cdr:cNvSpPr txBox="1"/>
      </cdr:nvSpPr>
      <cdr:spPr>
        <a:xfrm xmlns:a="http://schemas.openxmlformats.org/drawingml/2006/main">
          <a:off x="1559889" y="1232296"/>
          <a:ext cx="279958" cy="37499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>
          <a:spAutoFit/>
        </a:bodyPr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ru-RU" sz="2400" b="0" i="0" u="none" strike="noStrike">
              <a:solidFill>
                <a:schemeClr val="bg2">
                  <a:lumMod val="75000"/>
                </a:schemeClr>
              </a:solidFill>
              <a:latin typeface="Calibri"/>
              <a:cs typeface="Calibri"/>
            </a:rPr>
            <a:t>%</a:t>
          </a:r>
          <a:endParaRPr lang="ru-RU" sz="2400">
            <a:solidFill>
              <a:schemeClr val="bg2">
                <a:lumMod val="75000"/>
              </a:schemeClr>
            </a:solidFill>
          </a:endParaRPr>
        </a:p>
      </cdr:txBody>
    </cdr:sp>
  </cdr:relSizeAnchor>
  <cdr:relSizeAnchor xmlns:cdr="http://schemas.openxmlformats.org/drawingml/2006/chartDrawing">
    <cdr:from>
      <cdr:x>0.19537</cdr:x>
      <cdr:y>0.90464</cdr:y>
    </cdr:from>
    <cdr:to>
      <cdr:x>0.99715</cdr:x>
      <cdr:y>1</cdr:y>
    </cdr:to>
    <cdr:sp macro="" textlink="Ш10!$A$12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xmlns="" id="{5107C498-2F9A-4EBA-B267-150251F60901}"/>
            </a:ext>
          </a:extLst>
        </cdr:cNvPr>
        <cdr:cNvSpPr txBox="1"/>
      </cdr:nvSpPr>
      <cdr:spPr>
        <a:xfrm xmlns:a="http://schemas.openxmlformats.org/drawingml/2006/main">
          <a:off x="827316" y="2478494"/>
          <a:ext cx="3395146" cy="26125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/>
          <a:fld id="{24881AD1-B0DB-4BEA-BFDC-60F43F8CD681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 sz="1000" i="1" u="none">
            <a:solidFill>
              <a:schemeClr val="bg1">
                <a:lumMod val="75000"/>
              </a:schemeClr>
            </a:solidFill>
            <a:latin typeface="+mn-lt"/>
            <a:ea typeface="+mn-ea"/>
            <a:cs typeface="+mn-cs"/>
          </a:endParaRPr>
        </a:p>
      </cdr:txBody>
    </cdr:sp>
  </cdr:relSizeAnchor>
</c:userShapes>
</file>

<file path=xl/drawings/drawing55.xml><?xml version="1.0" encoding="utf-8"?>
<c:userShapes xmlns:c="http://schemas.openxmlformats.org/drawingml/2006/chart">
  <cdr:relSizeAnchor xmlns:cdr="http://schemas.openxmlformats.org/drawingml/2006/chartDrawing">
    <cdr:from>
      <cdr:x>0.02529</cdr:x>
      <cdr:y>0.32089</cdr:y>
    </cdr:from>
    <cdr:to>
      <cdr:x>0.36685</cdr:x>
      <cdr:y>0.41109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52399" y="1540178"/>
          <a:ext cx="2057959" cy="4329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ru-RU" sz="1200" b="1" dirty="0"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0.02529</cdr:x>
      <cdr:y>0.32089</cdr:y>
    </cdr:from>
    <cdr:to>
      <cdr:x>0.36685</cdr:x>
      <cdr:y>0.41109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BDDD5607-74B1-4DE6-B8D5-BAC9176B4BAF}"/>
            </a:ext>
          </a:extLst>
        </cdr:cNvPr>
        <cdr:cNvSpPr txBox="1"/>
      </cdr:nvSpPr>
      <cdr:spPr>
        <a:xfrm xmlns:a="http://schemas.openxmlformats.org/drawingml/2006/main">
          <a:off x="152399" y="1540178"/>
          <a:ext cx="2057959" cy="4329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ru-RU" sz="1200" b="1" dirty="0"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0.06535</cdr:x>
      <cdr:y>0.16993</cdr:y>
    </cdr:from>
    <cdr:to>
      <cdr:x>0.36683</cdr:x>
      <cdr:y>0.25422</cdr:y>
    </cdr:to>
    <cdr:sp macro="" textlink="Ш10!$D$7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xmlns="" id="{D7DC463B-500B-43A0-A0B9-4C28BD6AE20F}"/>
            </a:ext>
          </a:extLst>
        </cdr:cNvPr>
        <cdr:cNvSpPr txBox="1"/>
      </cdr:nvSpPr>
      <cdr:spPr>
        <a:xfrm xmlns:a="http://schemas.openxmlformats.org/drawingml/2006/main">
          <a:off x="376971" y="484492"/>
          <a:ext cx="1739203" cy="24032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92E66B2B-C4E2-4BA5-B68C-39A0C4F7E898}" type="TxLink">
            <a:rPr lang="ru-RU" sz="1000" b="0" i="0" u="sng" strike="noStrike" cap="small" baseline="0">
              <a:solidFill>
                <a:schemeClr val="bg2">
                  <a:lumMod val="50000"/>
                </a:schemeClr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Первый срез</a:t>
          </a:fld>
          <a:endParaRPr lang="ru-RU" sz="1100" u="sng">
            <a:solidFill>
              <a:schemeClr val="bg2">
                <a:lumMod val="50000"/>
              </a:schemeClr>
            </a:solidFill>
          </a:endParaRPr>
        </a:p>
      </cdr:txBody>
    </cdr:sp>
  </cdr:relSizeAnchor>
</c:userShapes>
</file>

<file path=xl/drawings/drawing56.xml><?xml version="1.0" encoding="utf-8"?>
<c:userShapes xmlns:c="http://schemas.openxmlformats.org/drawingml/2006/chart">
  <cdr:relSizeAnchor xmlns:cdr="http://schemas.openxmlformats.org/drawingml/2006/chartDrawing">
    <cdr:from>
      <cdr:x>0.10679</cdr:x>
      <cdr:y>0.11672</cdr:y>
    </cdr:from>
    <cdr:to>
      <cdr:x>0.81913</cdr:x>
      <cdr:y>0.21552</cdr:y>
    </cdr:to>
    <cdr:sp macro="" textlink="Ш10!$E$7">
      <cdr:nvSpPr>
        <cdr:cNvPr id="5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44835230-B5D4-47C1-9D2A-CC44CB0452D4}"/>
            </a:ext>
          </a:extLst>
        </cdr:cNvPr>
        <cdr:cNvSpPr txBox="1"/>
      </cdr:nvSpPr>
      <cdr:spPr>
        <a:xfrm xmlns:a="http://schemas.openxmlformats.org/drawingml/2006/main">
          <a:off x="257922" y="291424"/>
          <a:ext cx="1720424" cy="24668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06A1649C-D07F-4C11-A118-582CB036C2DA}" type="TxLink">
            <a:rPr lang="ru-RU" sz="1000" b="0" i="0" u="sng" strike="noStrike" cap="small" baseline="0">
              <a:solidFill>
                <a:schemeClr val="bg2">
                  <a:lumMod val="50000"/>
                </a:schemeClr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Второй срез</a:t>
          </a:fld>
          <a:endParaRPr lang="ru-RU" sz="1100" u="sng">
            <a:solidFill>
              <a:schemeClr val="bg2">
                <a:lumMod val="50000"/>
              </a:schemeClr>
            </a:solidFill>
          </a:endParaRPr>
        </a:p>
      </cdr:txBody>
    </cdr:sp>
  </cdr:relSizeAnchor>
</c:userShapes>
</file>

<file path=xl/drawings/drawing57.xml><?xml version="1.0" encoding="utf-8"?>
<c:userShapes xmlns:c="http://schemas.openxmlformats.org/drawingml/2006/chart">
  <cdr:relSizeAnchor xmlns:cdr="http://schemas.openxmlformats.org/drawingml/2006/chartDrawing">
    <cdr:from>
      <cdr:x>0.46478</cdr:x>
      <cdr:y>0.44463</cdr:y>
    </cdr:from>
    <cdr:to>
      <cdr:x>0.55859</cdr:x>
      <cdr:y>0.58062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05AFFA95-D4EA-49AC-8372-B832C0E6D30E}"/>
            </a:ext>
          </a:extLst>
        </cdr:cNvPr>
        <cdr:cNvSpPr txBox="1"/>
      </cdr:nvSpPr>
      <cdr:spPr>
        <a:xfrm xmlns:a="http://schemas.openxmlformats.org/drawingml/2006/main">
          <a:off x="1960562" y="1262793"/>
          <a:ext cx="395711" cy="38622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>
          <a:spAutoFit/>
        </a:bodyPr>
        <a:lstStyle xmlns:a="http://schemas.openxmlformats.org/drawingml/2006/main"/>
        <a:p xmlns:a="http://schemas.openxmlformats.org/drawingml/2006/main">
          <a:pPr marL="0" indent="0" algn="ctr"/>
          <a:r>
            <a:rPr lang="ru-RU" sz="2400" b="0" i="0" u="none" strike="noStrike">
              <a:solidFill>
                <a:schemeClr val="bg2">
                  <a:lumMod val="75000"/>
                </a:schemeClr>
              </a:solidFill>
              <a:latin typeface="Calibri"/>
              <a:ea typeface="+mn-ea"/>
              <a:cs typeface="Calibri"/>
            </a:rPr>
            <a:t>%</a:t>
          </a:r>
        </a:p>
      </cdr:txBody>
    </cdr:sp>
  </cdr:relSizeAnchor>
  <cdr:relSizeAnchor xmlns:cdr="http://schemas.openxmlformats.org/drawingml/2006/chartDrawing">
    <cdr:from>
      <cdr:x>0.21419</cdr:x>
      <cdr:y>0.9135</cdr:y>
    </cdr:from>
    <cdr:to>
      <cdr:x>0.98056</cdr:x>
      <cdr:y>1</cdr:y>
    </cdr:to>
    <cdr:sp macro="" textlink="Ш10!$A$12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xmlns="" id="{5107C498-2F9A-4EBA-B267-150251F60901}"/>
            </a:ext>
          </a:extLst>
        </cdr:cNvPr>
        <cdr:cNvSpPr txBox="1"/>
      </cdr:nvSpPr>
      <cdr:spPr>
        <a:xfrm xmlns:a="http://schemas.openxmlformats.org/drawingml/2006/main">
          <a:off x="903515" y="2594428"/>
          <a:ext cx="3232717" cy="24565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/>
          <a:fld id="{31111879-D35F-456A-93D3-4A6FF7B33B25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 sz="1000" i="1" u="none">
            <a:solidFill>
              <a:schemeClr val="bg1">
                <a:lumMod val="75000"/>
              </a:schemeClr>
            </a:solidFill>
            <a:latin typeface="+mn-lt"/>
            <a:ea typeface="+mn-ea"/>
            <a:cs typeface="+mn-cs"/>
          </a:endParaRPr>
        </a:p>
      </cdr:txBody>
    </cdr:sp>
  </cdr:relSizeAnchor>
</c:userShapes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147502</xdr:colOff>
      <xdr:row>15</xdr:row>
      <xdr:rowOff>116173</xdr:rowOff>
    </xdr:from>
    <xdr:to>
      <xdr:col>6</xdr:col>
      <xdr:colOff>680357</xdr:colOff>
      <xdr:row>31</xdr:row>
      <xdr:rowOff>57031</xdr:rowOff>
    </xdr:to>
    <xdr:grpSp>
      <xdr:nvGrpSpPr>
        <xdr:cNvPr id="3" name="Группа 2">
          <a:extLst>
            <a:ext uri="{FF2B5EF4-FFF2-40B4-BE49-F238E27FC236}">
              <a16:creationId xmlns:a16="http://schemas.microsoft.com/office/drawing/2014/main" xmlns="" id="{00000000-0008-0000-1500-000003000000}"/>
            </a:ext>
          </a:extLst>
        </xdr:cNvPr>
        <xdr:cNvGrpSpPr/>
      </xdr:nvGrpSpPr>
      <xdr:grpSpPr>
        <a:xfrm>
          <a:off x="147502" y="2964602"/>
          <a:ext cx="5794284" cy="2880000"/>
          <a:chOff x="270511" y="910591"/>
          <a:chExt cx="5375909" cy="3341370"/>
        </a:xfrm>
      </xdr:grpSpPr>
      <xdr:grpSp>
        <xdr:nvGrpSpPr>
          <xdr:cNvPr id="4" name="Группа 3">
            <a:extLst>
              <a:ext uri="{FF2B5EF4-FFF2-40B4-BE49-F238E27FC236}">
                <a16:creationId xmlns:a16="http://schemas.microsoft.com/office/drawing/2014/main" xmlns="" id="{00000000-0008-0000-1500-000004000000}"/>
              </a:ext>
            </a:extLst>
          </xdr:cNvPr>
          <xdr:cNvGrpSpPr/>
        </xdr:nvGrpSpPr>
        <xdr:grpSpPr>
          <a:xfrm>
            <a:off x="270511" y="910591"/>
            <a:ext cx="5375909" cy="3341370"/>
            <a:chOff x="278131" y="963931"/>
            <a:chExt cx="5375909" cy="3341370"/>
          </a:xfrm>
        </xdr:grpSpPr>
        <xdr:graphicFrame macro="">
          <xdr:nvGraphicFramePr>
            <xdr:cNvPr id="6" name="Chart 3">
              <a:extLst>
                <a:ext uri="{FF2B5EF4-FFF2-40B4-BE49-F238E27FC236}">
                  <a16:creationId xmlns:a16="http://schemas.microsoft.com/office/drawing/2014/main" xmlns="" id="{00000000-0008-0000-1500-000006000000}"/>
                </a:ext>
              </a:extLst>
            </xdr:cNvPr>
            <xdr:cNvGraphicFramePr>
              <a:graphicFrameLocks/>
            </xdr:cNvGraphicFramePr>
          </xdr:nvGraphicFramePr>
          <xdr:xfrm>
            <a:off x="278131" y="963931"/>
            <a:ext cx="5375909" cy="334137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graphicFrame macro="">
          <xdr:nvGraphicFramePr>
            <xdr:cNvPr id="7" name="Chart 3">
              <a:extLst>
                <a:ext uri="{FF2B5EF4-FFF2-40B4-BE49-F238E27FC236}">
                  <a16:creationId xmlns:a16="http://schemas.microsoft.com/office/drawing/2014/main" xmlns="" id="{00000000-0008-0000-1500-000007000000}"/>
                </a:ext>
              </a:extLst>
            </xdr:cNvPr>
            <xdr:cNvGraphicFramePr>
              <a:graphicFrameLocks/>
            </xdr:cNvGraphicFramePr>
          </xdr:nvGraphicFramePr>
          <xdr:xfrm>
            <a:off x="2891449" y="1211580"/>
            <a:ext cx="2762092" cy="292608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xdr:grpSp>
      <xdr:sp macro="" textlink="$A$13">
        <xdr:nvSpPr>
          <xdr:cNvPr id="5" name="TextBox 4">
            <a:extLst>
              <a:ext uri="{FF2B5EF4-FFF2-40B4-BE49-F238E27FC236}">
                <a16:creationId xmlns:a16="http://schemas.microsoft.com/office/drawing/2014/main" xmlns="" id="{00000000-0008-0000-1500-000005000000}"/>
              </a:ext>
            </a:extLst>
          </xdr:cNvPr>
          <xdr:cNvSpPr txBox="1"/>
        </xdr:nvSpPr>
        <xdr:spPr>
          <a:xfrm>
            <a:off x="1762017" y="3969643"/>
            <a:ext cx="3884402" cy="26865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r"/>
            <a:fld id="{DB5503CA-7650-4AC9-9659-845E605DE9A9}" type="TxLink">
              <a:rPr lang="ru-RU" sz="900" b="0" i="1" u="none" strike="noStrike">
                <a:solidFill>
                  <a:srgbClr val="BFBFBF"/>
                </a:solidFill>
                <a:latin typeface="Arial"/>
                <a:cs typeface="Arial"/>
              </a:rPr>
              <a:pPr algn="r"/>
              <a:t>ИСТОЧНИК: название источника и ссылка на источник</a:t>
            </a:fld>
            <a:endParaRPr lang="ru-RU" sz="1000"/>
          </a:p>
        </xdr:txBody>
      </xdr:sp>
    </xdr:grpSp>
    <xdr:clientData/>
  </xdr:twoCellAnchor>
  <xdr:twoCellAnchor editAs="oneCell">
    <xdr:from>
      <xdr:col>7</xdr:col>
      <xdr:colOff>16327</xdr:colOff>
      <xdr:row>15</xdr:row>
      <xdr:rowOff>116173</xdr:rowOff>
    </xdr:from>
    <xdr:to>
      <xdr:col>13</xdr:col>
      <xdr:colOff>606373</xdr:colOff>
      <xdr:row>31</xdr:row>
      <xdr:rowOff>57031</xdr:rowOff>
    </xdr:to>
    <xdr:graphicFrame macro="">
      <xdr:nvGraphicFramePr>
        <xdr:cNvPr id="8" name="Диаграмма 7">
          <a:extLst>
            <a:ext uri="{FF2B5EF4-FFF2-40B4-BE49-F238E27FC236}">
              <a16:creationId xmlns:a16="http://schemas.microsoft.com/office/drawing/2014/main" xmlns="" id="{00000000-0008-0000-15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147502</xdr:colOff>
      <xdr:row>33</xdr:row>
      <xdr:rowOff>101602</xdr:rowOff>
    </xdr:from>
    <xdr:to>
      <xdr:col>6</xdr:col>
      <xdr:colOff>685800</xdr:colOff>
      <xdr:row>49</xdr:row>
      <xdr:rowOff>78745</xdr:rowOff>
    </xdr:to>
    <xdr:grpSp>
      <xdr:nvGrpSpPr>
        <xdr:cNvPr id="9" name="Группа 8">
          <a:extLst>
            <a:ext uri="{FF2B5EF4-FFF2-40B4-BE49-F238E27FC236}">
              <a16:creationId xmlns:a16="http://schemas.microsoft.com/office/drawing/2014/main" xmlns="" id="{00000000-0008-0000-1500-000009000000}"/>
            </a:ext>
          </a:extLst>
        </xdr:cNvPr>
        <xdr:cNvGrpSpPr/>
      </xdr:nvGrpSpPr>
      <xdr:grpSpPr>
        <a:xfrm>
          <a:off x="147502" y="6324602"/>
          <a:ext cx="5799727" cy="2880000"/>
          <a:chOff x="270511" y="910591"/>
          <a:chExt cx="5375909" cy="3345972"/>
        </a:xfrm>
      </xdr:grpSpPr>
      <xdr:grpSp>
        <xdr:nvGrpSpPr>
          <xdr:cNvPr id="10" name="Группа 9">
            <a:extLst>
              <a:ext uri="{FF2B5EF4-FFF2-40B4-BE49-F238E27FC236}">
                <a16:creationId xmlns:a16="http://schemas.microsoft.com/office/drawing/2014/main" xmlns="" id="{00000000-0008-0000-1500-00000A000000}"/>
              </a:ext>
            </a:extLst>
          </xdr:cNvPr>
          <xdr:cNvGrpSpPr/>
        </xdr:nvGrpSpPr>
        <xdr:grpSpPr>
          <a:xfrm>
            <a:off x="270511" y="910591"/>
            <a:ext cx="5375909" cy="3341370"/>
            <a:chOff x="278131" y="963931"/>
            <a:chExt cx="5375909" cy="3341370"/>
          </a:xfrm>
        </xdr:grpSpPr>
        <xdr:graphicFrame macro="">
          <xdr:nvGraphicFramePr>
            <xdr:cNvPr id="12" name="Chart 3">
              <a:extLst>
                <a:ext uri="{FF2B5EF4-FFF2-40B4-BE49-F238E27FC236}">
                  <a16:creationId xmlns:a16="http://schemas.microsoft.com/office/drawing/2014/main" xmlns="" id="{00000000-0008-0000-1500-00000C000000}"/>
                </a:ext>
              </a:extLst>
            </xdr:cNvPr>
            <xdr:cNvGraphicFramePr>
              <a:graphicFrameLocks/>
            </xdr:cNvGraphicFramePr>
          </xdr:nvGraphicFramePr>
          <xdr:xfrm>
            <a:off x="278131" y="963931"/>
            <a:ext cx="5375909" cy="334137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  <xdr:graphicFrame macro="">
          <xdr:nvGraphicFramePr>
            <xdr:cNvPr id="13" name="Chart 3">
              <a:extLst>
                <a:ext uri="{FF2B5EF4-FFF2-40B4-BE49-F238E27FC236}">
                  <a16:creationId xmlns:a16="http://schemas.microsoft.com/office/drawing/2014/main" xmlns="" id="{00000000-0008-0000-1500-00000D000000}"/>
                </a:ext>
              </a:extLst>
            </xdr:cNvPr>
            <xdr:cNvGraphicFramePr>
              <a:graphicFrameLocks/>
            </xdr:cNvGraphicFramePr>
          </xdr:nvGraphicFramePr>
          <xdr:xfrm>
            <a:off x="2909231" y="1211580"/>
            <a:ext cx="2687659" cy="292608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5"/>
            </a:graphicData>
          </a:graphic>
        </xdr:graphicFrame>
      </xdr:grpSp>
      <xdr:sp macro="" textlink="$A$13">
        <xdr:nvSpPr>
          <xdr:cNvPr id="11" name="TextBox 10">
            <a:extLst>
              <a:ext uri="{FF2B5EF4-FFF2-40B4-BE49-F238E27FC236}">
                <a16:creationId xmlns:a16="http://schemas.microsoft.com/office/drawing/2014/main" xmlns="" id="{00000000-0008-0000-1500-00000B000000}"/>
              </a:ext>
            </a:extLst>
          </xdr:cNvPr>
          <xdr:cNvSpPr txBox="1"/>
        </xdr:nvSpPr>
        <xdr:spPr>
          <a:xfrm>
            <a:off x="1642110" y="3985261"/>
            <a:ext cx="3933890" cy="27130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r"/>
            <a:fld id="{FC15A5C7-33EC-4738-8B65-B7841E559226}" type="TxLink">
              <a:rPr lang="ru-RU" sz="900" b="0" i="1" u="none" strike="noStrike">
                <a:solidFill>
                  <a:srgbClr val="BFBFBF"/>
                </a:solidFill>
                <a:latin typeface="Arial"/>
                <a:cs typeface="Arial"/>
              </a:rPr>
              <a:pPr algn="r"/>
              <a:t>ИСТОЧНИК: название источника и ссылка на источник</a:t>
            </a:fld>
            <a:endParaRPr lang="ru-RU" sz="900"/>
          </a:p>
        </xdr:txBody>
      </xdr:sp>
    </xdr:grpSp>
    <xdr:clientData/>
  </xdr:twoCellAnchor>
  <xdr:twoCellAnchor editAs="oneCell">
    <xdr:from>
      <xdr:col>7</xdr:col>
      <xdr:colOff>16327</xdr:colOff>
      <xdr:row>33</xdr:row>
      <xdr:rowOff>101602</xdr:rowOff>
    </xdr:from>
    <xdr:to>
      <xdr:col>13</xdr:col>
      <xdr:colOff>606373</xdr:colOff>
      <xdr:row>49</xdr:row>
      <xdr:rowOff>78745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xmlns="" id="{00000000-0008-0000-1500-000010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0</xdr:col>
      <xdr:colOff>68036</xdr:colOff>
      <xdr:row>50</xdr:row>
      <xdr:rowOff>119743</xdr:rowOff>
    </xdr:from>
    <xdr:to>
      <xdr:col>14</xdr:col>
      <xdr:colOff>0</xdr:colOff>
      <xdr:row>59</xdr:row>
      <xdr:rowOff>122464</xdr:rowOff>
    </xdr:to>
    <xdr:sp macro="" textlink="">
      <xdr:nvSpPr>
        <xdr:cNvPr id="23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500-000017000000}"/>
            </a:ext>
          </a:extLst>
        </xdr:cNvPr>
        <xdr:cNvSpPr/>
      </xdr:nvSpPr>
      <xdr:spPr>
        <a:xfrm>
          <a:off x="68036" y="9250136"/>
          <a:ext cx="10681607" cy="1594757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Важное правило использования круговой диаграммы: сумма долей </a:t>
          </a:r>
          <a:r>
            <a:rPr lang="ru-RU" sz="1000" b="0" u="sng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всегда должна быть равна 100%</a:t>
          </a:r>
          <a:r>
            <a:rPr lang="ru-RU" sz="1000" b="0" u="none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!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ПРОВЕРЯЙТЕ!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Пользователи привыкли читать круговую диаграмму сверху и направо по часовой стрелке, поэтому логично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распологать данные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 таком же порядке: от большего к меньшему по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часовой стрелке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Однако, если вы сравниваете два среза, то во второй круговой диаграмме категории лучше располагать в том же порядке, как и на первой, даже если порядок получается не от большего к меньшему. Так легче сопоставить доли по двум срезам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Если названия категорий короткие, то можно их располагать непосредственно в подписях данных, а не выносить в легенду (диаграмма №4)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1">
            <a:ln>
              <a:noFill/>
            </a:ln>
            <a:solidFill>
              <a:srgbClr val="00B05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59.xml><?xml version="1.0" encoding="utf-8"?>
<c:userShapes xmlns:c="http://schemas.openxmlformats.org/drawingml/2006/chart">
  <cdr:relSizeAnchor xmlns:cdr="http://schemas.openxmlformats.org/drawingml/2006/chartDrawing">
    <cdr:from>
      <cdr:x>0.02529</cdr:x>
      <cdr:y>0.32089</cdr:y>
    </cdr:from>
    <cdr:to>
      <cdr:x>0.36685</cdr:x>
      <cdr:y>0.41109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52399" y="1540178"/>
          <a:ext cx="2057959" cy="4329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ru-RU" sz="1200" b="1" dirty="0"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0.02529</cdr:x>
      <cdr:y>0.32089</cdr:y>
    </cdr:from>
    <cdr:to>
      <cdr:x>0.36685</cdr:x>
      <cdr:y>0.41109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BDDD5607-74B1-4DE6-B8D5-BAC9176B4BAF}"/>
            </a:ext>
          </a:extLst>
        </cdr:cNvPr>
        <cdr:cNvSpPr txBox="1"/>
      </cdr:nvSpPr>
      <cdr:spPr>
        <a:xfrm xmlns:a="http://schemas.openxmlformats.org/drawingml/2006/main">
          <a:off x="152399" y="1540178"/>
          <a:ext cx="2057959" cy="4329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ru-RU" sz="1200" b="1" dirty="0"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0.06645</cdr:x>
      <cdr:y>0.16935</cdr:y>
    </cdr:from>
    <cdr:to>
      <cdr:x>0.36793</cdr:x>
      <cdr:y>0.25364</cdr:y>
    </cdr:to>
    <cdr:sp macro="" textlink="Ш11!$D$7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xmlns="" id="{D7DC463B-500B-43A0-A0B9-4C28BD6AE20F}"/>
            </a:ext>
          </a:extLst>
        </cdr:cNvPr>
        <cdr:cNvSpPr txBox="1"/>
      </cdr:nvSpPr>
      <cdr:spPr>
        <a:xfrm xmlns:a="http://schemas.openxmlformats.org/drawingml/2006/main">
          <a:off x="377902" y="468652"/>
          <a:ext cx="1714590" cy="23325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92E66B2B-C4E2-4BA5-B68C-39A0C4F7E898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Первый срез</a:t>
          </a:fld>
          <a:endParaRPr lang="ru-RU" sz="1100" u="sng"/>
        </a:p>
      </cdr:txBody>
    </cdr: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0.1945</cdr:x>
      <cdr:y>0.89405</cdr:y>
    </cdr:from>
    <cdr:to>
      <cdr:x>1</cdr:x>
      <cdr:y>1</cdr:y>
    </cdr:to>
    <cdr:sp macro="" textlink="Ш1!$A$9">
      <cdr:nvSpPr>
        <cdr:cNvPr id="2" name="TextBox 1"/>
        <cdr:cNvSpPr txBox="1"/>
      </cdr:nvSpPr>
      <cdr:spPr>
        <a:xfrm xmlns:a="http://schemas.openxmlformats.org/drawingml/2006/main">
          <a:off x="1240970" y="2471058"/>
          <a:ext cx="5139245" cy="29282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r"/>
          <a:fld id="{0A3A89DA-B1B0-4DED-B630-B5821F968C32}" type="TxLink">
            <a:rPr lang="ru-RU" sz="10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 sz="1100"/>
        </a:p>
      </cdr:txBody>
    </cdr:sp>
  </cdr:relSizeAnchor>
</c:userShapes>
</file>

<file path=xl/drawings/drawing60.xml><?xml version="1.0" encoding="utf-8"?>
<c:userShapes xmlns:c="http://schemas.openxmlformats.org/drawingml/2006/chart">
  <cdr:relSizeAnchor xmlns:cdr="http://schemas.openxmlformats.org/drawingml/2006/chartDrawing">
    <cdr:from>
      <cdr:x>0.23302</cdr:x>
      <cdr:y>0.10952</cdr:y>
    </cdr:from>
    <cdr:to>
      <cdr:x>0.94536</cdr:x>
      <cdr:y>0.20832</cdr:y>
    </cdr:to>
    <cdr:sp macro="" textlink="Ш11!$E$7">
      <cdr:nvSpPr>
        <cdr:cNvPr id="5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44835230-B5D4-47C1-9D2A-CC44CB0452D4}"/>
            </a:ext>
          </a:extLst>
        </cdr:cNvPr>
        <cdr:cNvSpPr txBox="1"/>
      </cdr:nvSpPr>
      <cdr:spPr>
        <a:xfrm xmlns:a="http://schemas.openxmlformats.org/drawingml/2006/main">
          <a:off x="680906" y="265409"/>
          <a:ext cx="2081494" cy="23943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06A1649C-D07F-4C11-A118-582CB036C2DA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Второй срез</a:t>
          </a:fld>
          <a:endParaRPr lang="ru-RU" sz="1100" u="sng"/>
        </a:p>
      </cdr:txBody>
    </cdr:sp>
  </cdr:relSizeAnchor>
</c:userShapes>
</file>

<file path=xl/drawings/drawing61.xml><?xml version="1.0" encoding="utf-8"?>
<c:userShapes xmlns:c="http://schemas.openxmlformats.org/drawingml/2006/chart">
  <cdr:relSizeAnchor xmlns:cdr="http://schemas.openxmlformats.org/drawingml/2006/chartDrawing">
    <cdr:from>
      <cdr:x>0.31395</cdr:x>
      <cdr:y>0.44593</cdr:y>
    </cdr:from>
    <cdr:to>
      <cdr:x>0.40644</cdr:x>
      <cdr:y>0.59721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05AFFA95-D4EA-49AC-8372-B832C0E6D30E}"/>
            </a:ext>
          </a:extLst>
        </cdr:cNvPr>
        <cdr:cNvSpPr txBox="1"/>
      </cdr:nvSpPr>
      <cdr:spPr>
        <a:xfrm xmlns:a="http://schemas.openxmlformats.org/drawingml/2006/main">
          <a:off x="1378969" y="1234092"/>
          <a:ext cx="406290" cy="4186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>
          <a:noAutofit/>
        </a:bodyPr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ru-RU" sz="2400" b="0" i="0" u="none" strike="noStrike">
              <a:solidFill>
                <a:schemeClr val="bg2">
                  <a:lumMod val="75000"/>
                </a:schemeClr>
              </a:solidFill>
              <a:latin typeface="Calibri"/>
              <a:cs typeface="Calibri"/>
            </a:rPr>
            <a:t>%</a:t>
          </a:r>
          <a:endParaRPr lang="ru-RU" sz="2400">
            <a:solidFill>
              <a:schemeClr val="bg2">
                <a:lumMod val="75000"/>
              </a:schemeClr>
            </a:solidFill>
          </a:endParaRPr>
        </a:p>
      </cdr:txBody>
    </cdr:sp>
  </cdr:relSizeAnchor>
  <cdr:relSizeAnchor xmlns:cdr="http://schemas.openxmlformats.org/drawingml/2006/chartDrawing">
    <cdr:from>
      <cdr:x>0.07063</cdr:x>
      <cdr:y>0.91189</cdr:y>
    </cdr:from>
    <cdr:to>
      <cdr:x>0.98885</cdr:x>
      <cdr:y>1</cdr:y>
    </cdr:to>
    <cdr:sp macro="" textlink="Ш11!$A$13">
      <cdr:nvSpPr>
        <cdr:cNvPr id="5" name="TextBox 3">
          <a:extLst xmlns:a="http://schemas.openxmlformats.org/drawingml/2006/main">
            <a:ext uri="{FF2B5EF4-FFF2-40B4-BE49-F238E27FC236}">
              <a16:creationId xmlns:a16="http://schemas.microsoft.com/office/drawing/2014/main" xmlns="" id="{5107C498-2F9A-4EBA-B267-150251F60901}"/>
            </a:ext>
          </a:extLst>
        </cdr:cNvPr>
        <cdr:cNvSpPr txBox="1"/>
      </cdr:nvSpPr>
      <cdr:spPr>
        <a:xfrm xmlns:a="http://schemas.openxmlformats.org/drawingml/2006/main">
          <a:off x="310244" y="2523612"/>
          <a:ext cx="4033157" cy="24384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/>
          <a:fld id="{E7B07278-C733-4F74-B3FF-99D3AC0C89F1}" type="TxLink">
            <a:rPr lang="ru-RU" sz="9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 sz="1050" i="1" u="none">
            <a:solidFill>
              <a:schemeClr val="bg1">
                <a:lumMod val="65000"/>
              </a:schemeClr>
            </a:solidFill>
            <a:latin typeface="+mn-lt"/>
            <a:ea typeface="+mn-ea"/>
            <a:cs typeface="+mn-cs"/>
          </a:endParaRPr>
        </a:p>
      </cdr:txBody>
    </cdr:sp>
  </cdr:relSizeAnchor>
</c:userShapes>
</file>

<file path=xl/drawings/drawing62.xml><?xml version="1.0" encoding="utf-8"?>
<c:userShapes xmlns:c="http://schemas.openxmlformats.org/drawingml/2006/chart">
  <cdr:relSizeAnchor xmlns:cdr="http://schemas.openxmlformats.org/drawingml/2006/chartDrawing">
    <cdr:from>
      <cdr:x>0.02529</cdr:x>
      <cdr:y>0.32089</cdr:y>
    </cdr:from>
    <cdr:to>
      <cdr:x>0.36685</cdr:x>
      <cdr:y>0.41109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52399" y="1540178"/>
          <a:ext cx="2057959" cy="4329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ru-RU" sz="1200" b="1" dirty="0"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0.02529</cdr:x>
      <cdr:y>0.32089</cdr:y>
    </cdr:from>
    <cdr:to>
      <cdr:x>0.36685</cdr:x>
      <cdr:y>0.41109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BDDD5607-74B1-4DE6-B8D5-BAC9176B4BAF}"/>
            </a:ext>
          </a:extLst>
        </cdr:cNvPr>
        <cdr:cNvSpPr txBox="1"/>
      </cdr:nvSpPr>
      <cdr:spPr>
        <a:xfrm xmlns:a="http://schemas.openxmlformats.org/drawingml/2006/main">
          <a:off x="152399" y="1540178"/>
          <a:ext cx="2057959" cy="4329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ru-RU" sz="1200" b="1" dirty="0"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0.07196</cdr:x>
      <cdr:y>0.16938</cdr:y>
    </cdr:from>
    <cdr:to>
      <cdr:x>0.37344</cdr:x>
      <cdr:y>0.25367</cdr:y>
    </cdr:to>
    <cdr:sp macro="" textlink="Ш11!$D$7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xmlns="" id="{D7DC463B-500B-43A0-A0B9-4C28BD6AE20F}"/>
            </a:ext>
          </a:extLst>
        </cdr:cNvPr>
        <cdr:cNvSpPr txBox="1"/>
      </cdr:nvSpPr>
      <cdr:spPr>
        <a:xfrm xmlns:a="http://schemas.openxmlformats.org/drawingml/2006/main">
          <a:off x="409646" y="469360"/>
          <a:ext cx="1716230" cy="2335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/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4B3D8445-34B2-4343-A100-CDB8B57C5B89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Первый срез</a:t>
          </a:fld>
          <a:endParaRPr lang="ru-RU" sz="1000" b="0" i="0" u="sng" strike="noStrike" cap="small" baseline="0">
            <a:solidFill>
              <a:srgbClr val="000000"/>
            </a:solidFill>
            <a:effectLst/>
            <a:latin typeface="Arial"/>
            <a:ea typeface="+mn-ea"/>
            <a:cs typeface="Arial"/>
          </a:endParaRPr>
        </a:p>
      </cdr:txBody>
    </cdr:sp>
  </cdr:relSizeAnchor>
</c:userShapes>
</file>

<file path=xl/drawings/drawing63.xml><?xml version="1.0" encoding="utf-8"?>
<c:userShapes xmlns:c="http://schemas.openxmlformats.org/drawingml/2006/chart">
  <cdr:relSizeAnchor xmlns:cdr="http://schemas.openxmlformats.org/drawingml/2006/chartDrawing">
    <cdr:from>
      <cdr:x>0.25281</cdr:x>
      <cdr:y>0.11179</cdr:y>
    </cdr:from>
    <cdr:to>
      <cdr:x>0.96515</cdr:x>
      <cdr:y>0.21059</cdr:y>
    </cdr:to>
    <cdr:sp macro="" textlink="Ш11!$E$7">
      <cdr:nvSpPr>
        <cdr:cNvPr id="5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44835230-B5D4-47C1-9D2A-CC44CB0452D4}"/>
            </a:ext>
          </a:extLst>
        </cdr:cNvPr>
        <cdr:cNvSpPr txBox="1"/>
      </cdr:nvSpPr>
      <cdr:spPr>
        <a:xfrm xmlns:a="http://schemas.openxmlformats.org/drawingml/2006/main">
          <a:off x="719492" y="271285"/>
          <a:ext cx="2027341" cy="23975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FDEA8151-4338-40FF-A328-D61FFD636F31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Второй срез</a:t>
          </a:fld>
          <a:endParaRPr lang="ru-RU" sz="1000" b="0" i="0" u="sng" strike="noStrike" cap="small" baseline="0">
            <a:solidFill>
              <a:srgbClr val="000000"/>
            </a:solidFill>
            <a:effectLst/>
            <a:latin typeface="Arial"/>
            <a:ea typeface="+mn-ea"/>
            <a:cs typeface="Arial"/>
          </a:endParaRPr>
        </a:p>
      </cdr:txBody>
    </cdr:sp>
  </cdr:relSizeAnchor>
</c:userShapes>
</file>

<file path=xl/drawings/drawing64.xml><?xml version="1.0" encoding="utf-8"?>
<c:userShapes xmlns:c="http://schemas.openxmlformats.org/drawingml/2006/chart">
  <cdr:relSizeAnchor xmlns:cdr="http://schemas.openxmlformats.org/drawingml/2006/chartDrawing">
    <cdr:from>
      <cdr:x>0.40824</cdr:x>
      <cdr:y>0.42687</cdr:y>
    </cdr:from>
    <cdr:to>
      <cdr:x>0.50205</cdr:x>
      <cdr:y>0.56286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05AFFA95-D4EA-49AC-8372-B832C0E6D30E}"/>
            </a:ext>
          </a:extLst>
        </cdr:cNvPr>
        <cdr:cNvSpPr txBox="1"/>
      </cdr:nvSpPr>
      <cdr:spPr>
        <a:xfrm xmlns:a="http://schemas.openxmlformats.org/drawingml/2006/main">
          <a:off x="1799810" y="1182899"/>
          <a:ext cx="413582" cy="37684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>
          <a:spAutoFit/>
        </a:bodyPr>
        <a:lstStyle xmlns:a="http://schemas.openxmlformats.org/drawingml/2006/main"/>
        <a:p xmlns:a="http://schemas.openxmlformats.org/drawingml/2006/main">
          <a:pPr marL="0" indent="0" algn="ctr"/>
          <a:r>
            <a:rPr lang="ru-RU" sz="2400" b="0" i="0" u="none" strike="noStrike">
              <a:solidFill>
                <a:schemeClr val="bg2">
                  <a:lumMod val="75000"/>
                </a:schemeClr>
              </a:solidFill>
              <a:latin typeface="Calibri"/>
              <a:ea typeface="+mn-ea"/>
              <a:cs typeface="Calibri"/>
            </a:rPr>
            <a:t>%</a:t>
          </a:r>
        </a:p>
      </cdr:txBody>
    </cdr:sp>
  </cdr:relSizeAnchor>
  <cdr:relSizeAnchor xmlns:cdr="http://schemas.openxmlformats.org/drawingml/2006/chartDrawing">
    <cdr:from>
      <cdr:x>0.0321</cdr:x>
      <cdr:y>0.90613</cdr:y>
    </cdr:from>
    <cdr:to>
      <cdr:x>0.98395</cdr:x>
      <cdr:y>1</cdr:y>
    </cdr:to>
    <cdr:sp macro="" textlink="Ш11!$A$13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xmlns="" id="{5107C498-2F9A-4EBA-B267-150251F60901}"/>
            </a:ext>
          </a:extLst>
        </cdr:cNvPr>
        <cdr:cNvSpPr txBox="1"/>
      </cdr:nvSpPr>
      <cdr:spPr>
        <a:xfrm xmlns:a="http://schemas.openxmlformats.org/drawingml/2006/main">
          <a:off x="141515" y="2510969"/>
          <a:ext cx="4196443" cy="26011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/>
          <a:fld id="{E7B07278-C733-4F74-B3FF-99D3AC0C89F1}" type="TxLink">
            <a:rPr lang="ru-RU" sz="9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 sz="1050" i="1" u="none">
            <a:solidFill>
              <a:schemeClr val="bg1">
                <a:lumMod val="65000"/>
              </a:schemeClr>
            </a:solidFill>
            <a:latin typeface="+mn-lt"/>
            <a:ea typeface="+mn-ea"/>
            <a:cs typeface="+mn-cs"/>
          </a:endParaRPr>
        </a:p>
      </cdr:txBody>
    </cdr:sp>
  </cdr:relSizeAnchor>
</c:userShapes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127000</xdr:colOff>
      <xdr:row>16</xdr:row>
      <xdr:rowOff>101598</xdr:rowOff>
    </xdr:from>
    <xdr:to>
      <xdr:col>6</xdr:col>
      <xdr:colOff>522514</xdr:colOff>
      <xdr:row>32</xdr:row>
      <xdr:rowOff>67798</xdr:rowOff>
    </xdr:to>
    <xdr:grpSp>
      <xdr:nvGrpSpPr>
        <xdr:cNvPr id="3" name="Группа 2">
          <a:extLst>
            <a:ext uri="{FF2B5EF4-FFF2-40B4-BE49-F238E27FC236}">
              <a16:creationId xmlns:a16="http://schemas.microsoft.com/office/drawing/2014/main" xmlns="" id="{00000000-0008-0000-1600-000003000000}"/>
            </a:ext>
          </a:extLst>
        </xdr:cNvPr>
        <xdr:cNvGrpSpPr/>
      </xdr:nvGrpSpPr>
      <xdr:grpSpPr>
        <a:xfrm>
          <a:off x="127000" y="3013527"/>
          <a:ext cx="6146800" cy="2887200"/>
          <a:chOff x="270511" y="910591"/>
          <a:chExt cx="5375909" cy="3341370"/>
        </a:xfrm>
      </xdr:grpSpPr>
      <xdr:grpSp>
        <xdr:nvGrpSpPr>
          <xdr:cNvPr id="4" name="Группа 3">
            <a:extLst>
              <a:ext uri="{FF2B5EF4-FFF2-40B4-BE49-F238E27FC236}">
                <a16:creationId xmlns:a16="http://schemas.microsoft.com/office/drawing/2014/main" xmlns="" id="{00000000-0008-0000-1600-000004000000}"/>
              </a:ext>
            </a:extLst>
          </xdr:cNvPr>
          <xdr:cNvGrpSpPr/>
        </xdr:nvGrpSpPr>
        <xdr:grpSpPr>
          <a:xfrm>
            <a:off x="270511" y="910591"/>
            <a:ext cx="5375909" cy="3341370"/>
            <a:chOff x="278131" y="963931"/>
            <a:chExt cx="5375909" cy="3341370"/>
          </a:xfrm>
        </xdr:grpSpPr>
        <xdr:graphicFrame macro="">
          <xdr:nvGraphicFramePr>
            <xdr:cNvPr id="6" name="Chart 3">
              <a:extLst>
                <a:ext uri="{FF2B5EF4-FFF2-40B4-BE49-F238E27FC236}">
                  <a16:creationId xmlns:a16="http://schemas.microsoft.com/office/drawing/2014/main" xmlns="" id="{00000000-0008-0000-1600-000006000000}"/>
                </a:ext>
              </a:extLst>
            </xdr:cNvPr>
            <xdr:cNvGraphicFramePr>
              <a:graphicFrameLocks/>
            </xdr:cNvGraphicFramePr>
          </xdr:nvGraphicFramePr>
          <xdr:xfrm>
            <a:off x="278131" y="963931"/>
            <a:ext cx="5375909" cy="334137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graphicFrame macro="">
          <xdr:nvGraphicFramePr>
            <xdr:cNvPr id="7" name="Chart 3">
              <a:extLst>
                <a:ext uri="{FF2B5EF4-FFF2-40B4-BE49-F238E27FC236}">
                  <a16:creationId xmlns:a16="http://schemas.microsoft.com/office/drawing/2014/main" xmlns="" id="{00000000-0008-0000-1600-000007000000}"/>
                </a:ext>
              </a:extLst>
            </xdr:cNvPr>
            <xdr:cNvGraphicFramePr>
              <a:graphicFrameLocks/>
            </xdr:cNvGraphicFramePr>
          </xdr:nvGraphicFramePr>
          <xdr:xfrm>
            <a:off x="3417570" y="1211580"/>
            <a:ext cx="2179320" cy="292608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xdr:grpSp>
      <xdr:sp macro="" textlink="$A$14">
        <xdr:nvSpPr>
          <xdr:cNvPr id="5" name="TextBox 4">
            <a:extLst>
              <a:ext uri="{FF2B5EF4-FFF2-40B4-BE49-F238E27FC236}">
                <a16:creationId xmlns:a16="http://schemas.microsoft.com/office/drawing/2014/main" xmlns="" id="{00000000-0008-0000-1600-000005000000}"/>
              </a:ext>
            </a:extLst>
          </xdr:cNvPr>
          <xdr:cNvSpPr txBox="1"/>
        </xdr:nvSpPr>
        <xdr:spPr>
          <a:xfrm>
            <a:off x="1388003" y="3919564"/>
            <a:ext cx="4162906" cy="27148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r"/>
            <a:fld id="{A940E5C9-6233-4AB9-BFEC-5B8D65CE3991}" type="TxLink">
              <a:rPr lang="ru-RU" sz="900" b="0" i="1" u="none" strike="noStrike">
                <a:solidFill>
                  <a:srgbClr val="BFBFBF"/>
                </a:solidFill>
                <a:latin typeface="Arial"/>
                <a:cs typeface="Arial"/>
              </a:rPr>
              <a:pPr algn="r"/>
              <a:t>ИСТОЧНИК: название источника и ссылка на источник</a:t>
            </a:fld>
            <a:endParaRPr lang="ru-RU" sz="1050"/>
          </a:p>
        </xdr:txBody>
      </xdr:sp>
    </xdr:grpSp>
    <xdr:clientData/>
  </xdr:twoCellAnchor>
  <xdr:twoCellAnchor editAs="oneCell">
    <xdr:from>
      <xdr:col>7</xdr:col>
      <xdr:colOff>2722</xdr:colOff>
      <xdr:row>16</xdr:row>
      <xdr:rowOff>101598</xdr:rowOff>
    </xdr:from>
    <xdr:to>
      <xdr:col>14</xdr:col>
      <xdr:colOff>10885</xdr:colOff>
      <xdr:row>32</xdr:row>
      <xdr:rowOff>67798</xdr:rowOff>
    </xdr:to>
    <xdr:graphicFrame macro="">
      <xdr:nvGraphicFramePr>
        <xdr:cNvPr id="18" name="Диаграмма 17">
          <a:extLst>
            <a:ext uri="{FF2B5EF4-FFF2-40B4-BE49-F238E27FC236}">
              <a16:creationId xmlns:a16="http://schemas.microsoft.com/office/drawing/2014/main" xmlns="" id="{00000000-0008-0000-1600-00001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145143</xdr:colOff>
      <xdr:row>34</xdr:row>
      <xdr:rowOff>67127</xdr:rowOff>
    </xdr:from>
    <xdr:to>
      <xdr:col>6</xdr:col>
      <xdr:colOff>506186</xdr:colOff>
      <xdr:row>50</xdr:row>
      <xdr:rowOff>55288</xdr:rowOff>
    </xdr:to>
    <xdr:grpSp>
      <xdr:nvGrpSpPr>
        <xdr:cNvPr id="8" name="Группа 7">
          <a:extLst>
            <a:ext uri="{FF2B5EF4-FFF2-40B4-BE49-F238E27FC236}">
              <a16:creationId xmlns:a16="http://schemas.microsoft.com/office/drawing/2014/main" xmlns="" id="{00000000-0008-0000-1600-000008000000}"/>
            </a:ext>
          </a:extLst>
        </xdr:cNvPr>
        <xdr:cNvGrpSpPr/>
      </xdr:nvGrpSpPr>
      <xdr:grpSpPr>
        <a:xfrm>
          <a:off x="145143" y="6335484"/>
          <a:ext cx="6112329" cy="2891018"/>
          <a:chOff x="270511" y="910591"/>
          <a:chExt cx="5375909" cy="3345974"/>
        </a:xfrm>
      </xdr:grpSpPr>
      <xdr:grpSp>
        <xdr:nvGrpSpPr>
          <xdr:cNvPr id="9" name="Группа 8">
            <a:extLst>
              <a:ext uri="{FF2B5EF4-FFF2-40B4-BE49-F238E27FC236}">
                <a16:creationId xmlns:a16="http://schemas.microsoft.com/office/drawing/2014/main" xmlns="" id="{00000000-0008-0000-1600-000009000000}"/>
              </a:ext>
            </a:extLst>
          </xdr:cNvPr>
          <xdr:cNvGrpSpPr/>
        </xdr:nvGrpSpPr>
        <xdr:grpSpPr>
          <a:xfrm>
            <a:off x="270511" y="910591"/>
            <a:ext cx="5375909" cy="3341370"/>
            <a:chOff x="278131" y="963931"/>
            <a:chExt cx="5375909" cy="3341370"/>
          </a:xfrm>
        </xdr:grpSpPr>
        <xdr:graphicFrame macro="">
          <xdr:nvGraphicFramePr>
            <xdr:cNvPr id="11" name="Chart 3">
              <a:extLst>
                <a:ext uri="{FF2B5EF4-FFF2-40B4-BE49-F238E27FC236}">
                  <a16:creationId xmlns:a16="http://schemas.microsoft.com/office/drawing/2014/main" xmlns="" id="{00000000-0008-0000-1600-00000B000000}"/>
                </a:ext>
              </a:extLst>
            </xdr:cNvPr>
            <xdr:cNvGraphicFramePr>
              <a:graphicFrameLocks/>
            </xdr:cNvGraphicFramePr>
          </xdr:nvGraphicFramePr>
          <xdr:xfrm>
            <a:off x="278131" y="963931"/>
            <a:ext cx="5375909" cy="334137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  <xdr:graphicFrame macro="">
          <xdr:nvGraphicFramePr>
            <xdr:cNvPr id="12" name="Chart 3">
              <a:extLst>
                <a:ext uri="{FF2B5EF4-FFF2-40B4-BE49-F238E27FC236}">
                  <a16:creationId xmlns:a16="http://schemas.microsoft.com/office/drawing/2014/main" xmlns="" id="{00000000-0008-0000-1600-00000C000000}"/>
                </a:ext>
              </a:extLst>
            </xdr:cNvPr>
            <xdr:cNvGraphicFramePr>
              <a:graphicFrameLocks/>
            </xdr:cNvGraphicFramePr>
          </xdr:nvGraphicFramePr>
          <xdr:xfrm>
            <a:off x="3417570" y="1211580"/>
            <a:ext cx="2179320" cy="292608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5"/>
            </a:graphicData>
          </a:graphic>
        </xdr:graphicFrame>
      </xdr:grpSp>
      <xdr:sp macro="" textlink="$A$14">
        <xdr:nvSpPr>
          <xdr:cNvPr id="10" name="TextBox 9">
            <a:extLst>
              <a:ext uri="{FF2B5EF4-FFF2-40B4-BE49-F238E27FC236}">
                <a16:creationId xmlns:a16="http://schemas.microsoft.com/office/drawing/2014/main" xmlns="" id="{00000000-0008-0000-1600-00000A000000}"/>
              </a:ext>
            </a:extLst>
          </xdr:cNvPr>
          <xdr:cNvSpPr txBox="1"/>
        </xdr:nvSpPr>
        <xdr:spPr>
          <a:xfrm>
            <a:off x="1642110" y="3985263"/>
            <a:ext cx="3933890" cy="27130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r"/>
            <a:fld id="{30363B85-914D-473B-BB8F-8790A0EDD84A}" type="TxLink">
              <a:rPr lang="ru-RU" sz="900" b="0" i="1" u="none" strike="noStrike">
                <a:solidFill>
                  <a:srgbClr val="BFBFBF"/>
                </a:solidFill>
                <a:latin typeface="Arial"/>
                <a:cs typeface="Arial"/>
              </a:rPr>
              <a:pPr algn="r"/>
              <a:t>ИСТОЧНИК: название источника и ссылка на источник</a:t>
            </a:fld>
            <a:endParaRPr lang="ru-RU" sz="900"/>
          </a:p>
        </xdr:txBody>
      </xdr:sp>
    </xdr:grpSp>
    <xdr:clientData/>
  </xdr:twoCellAnchor>
  <xdr:twoCellAnchor editAs="oneCell">
    <xdr:from>
      <xdr:col>7</xdr:col>
      <xdr:colOff>20865</xdr:colOff>
      <xdr:row>34</xdr:row>
      <xdr:rowOff>67127</xdr:rowOff>
    </xdr:from>
    <xdr:to>
      <xdr:col>14</xdr:col>
      <xdr:colOff>16328</xdr:colOff>
      <xdr:row>50</xdr:row>
      <xdr:rowOff>51470</xdr:rowOff>
    </xdr:to>
    <xdr:graphicFrame macro="">
      <xdr:nvGraphicFramePr>
        <xdr:cNvPr id="13" name="Диаграмма 12">
          <a:extLst>
            <a:ext uri="{FF2B5EF4-FFF2-40B4-BE49-F238E27FC236}">
              <a16:creationId xmlns:a16="http://schemas.microsoft.com/office/drawing/2014/main" xmlns="" id="{00000000-0008-0000-1600-00000D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0</xdr:col>
      <xdr:colOff>81644</xdr:colOff>
      <xdr:row>51</xdr:row>
      <xdr:rowOff>48986</xdr:rowOff>
    </xdr:from>
    <xdr:to>
      <xdr:col>14</xdr:col>
      <xdr:colOff>1</xdr:colOff>
      <xdr:row>61</xdr:row>
      <xdr:rowOff>97971</xdr:rowOff>
    </xdr:to>
    <xdr:sp macro="" textlink="">
      <xdr:nvSpPr>
        <xdr:cNvPr id="17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600-000011000000}"/>
            </a:ext>
          </a:extLst>
        </xdr:cNvPr>
        <xdr:cNvSpPr/>
      </xdr:nvSpPr>
      <xdr:spPr>
        <a:xfrm>
          <a:off x="81644" y="9206593"/>
          <a:ext cx="11144250" cy="1817914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Важное правило использования круговой диаграммы: сумма долей </a:t>
          </a:r>
          <a:r>
            <a:rPr lang="ru-RU" sz="1000" b="0" u="sng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всегда должна быть равна 100%</a:t>
          </a:r>
          <a:r>
            <a:rPr lang="ru-RU" sz="1000" b="0" u="none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!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ПРОВЕРЯЙТЕ!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Пользователи привыкли читать круговую диаграмму сверху и направо по часовой стрелке, поэтому логично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распологать данные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 таком же порядке: от большего к меньшему по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часовой стрелке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Однако, если вы сравниваете два среза, то во второй круговой диаграмме категории лучше располагать в том же порядке, как и на первой, даже если порядок получается не от большего к меньшему. Так легче сопоставить доли по двум срезам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Если названия категорий короткие, то можно их располагать непосредственно в подписях данных, а не выносить в легенду (диаграмма №4)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50" b="1">
            <a:ln>
              <a:noFill/>
            </a:ln>
            <a:solidFill>
              <a:srgbClr val="00B05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66.xml><?xml version="1.0" encoding="utf-8"?>
<c:userShapes xmlns:c="http://schemas.openxmlformats.org/drawingml/2006/chart">
  <cdr:relSizeAnchor xmlns:cdr="http://schemas.openxmlformats.org/drawingml/2006/chartDrawing">
    <cdr:from>
      <cdr:x>0.02529</cdr:x>
      <cdr:y>0.32089</cdr:y>
    </cdr:from>
    <cdr:to>
      <cdr:x>0.36685</cdr:x>
      <cdr:y>0.41109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52399" y="1540178"/>
          <a:ext cx="2057959" cy="4329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ru-RU" sz="1200" b="1" dirty="0"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0.02529</cdr:x>
      <cdr:y>0.32089</cdr:y>
    </cdr:from>
    <cdr:to>
      <cdr:x>0.36685</cdr:x>
      <cdr:y>0.41109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BDDD5607-74B1-4DE6-B8D5-BAC9176B4BAF}"/>
            </a:ext>
          </a:extLst>
        </cdr:cNvPr>
        <cdr:cNvSpPr txBox="1"/>
      </cdr:nvSpPr>
      <cdr:spPr>
        <a:xfrm xmlns:a="http://schemas.openxmlformats.org/drawingml/2006/main">
          <a:off x="152399" y="1540178"/>
          <a:ext cx="2057959" cy="4329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ru-RU" sz="1200" b="1" dirty="0"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0.07196</cdr:x>
      <cdr:y>0.16937</cdr:y>
    </cdr:from>
    <cdr:to>
      <cdr:x>0.37344</cdr:x>
      <cdr:y>0.25366</cdr:y>
    </cdr:to>
    <cdr:sp macro="" textlink="Ш12!$D$7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xmlns="" id="{D7DC463B-500B-43A0-A0B9-4C28BD6AE20F}"/>
            </a:ext>
          </a:extLst>
        </cdr:cNvPr>
        <cdr:cNvSpPr txBox="1"/>
      </cdr:nvSpPr>
      <cdr:spPr>
        <a:xfrm xmlns:a="http://schemas.openxmlformats.org/drawingml/2006/main">
          <a:off x="434621" y="469018"/>
          <a:ext cx="1820866" cy="23342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92E66B2B-C4E2-4BA5-B68C-39A0C4F7E898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Первый срез</a:t>
          </a:fld>
          <a:endParaRPr lang="ru-RU" sz="1100" u="sng"/>
        </a:p>
      </cdr:txBody>
    </cdr:sp>
  </cdr:relSizeAnchor>
</c:userShapes>
</file>

<file path=xl/drawings/drawing67.xml><?xml version="1.0" encoding="utf-8"?>
<c:userShapes xmlns:c="http://schemas.openxmlformats.org/drawingml/2006/chart">
  <cdr:relSizeAnchor xmlns:cdr="http://schemas.openxmlformats.org/drawingml/2006/chartDrawing">
    <cdr:from>
      <cdr:x>0.15577</cdr:x>
      <cdr:y>0.10954</cdr:y>
    </cdr:from>
    <cdr:to>
      <cdr:x>0.86811</cdr:x>
      <cdr:y>0.20834</cdr:y>
    </cdr:to>
    <cdr:sp macro="" textlink="Ш12!$E$7">
      <cdr:nvSpPr>
        <cdr:cNvPr id="5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44835230-B5D4-47C1-9D2A-CC44CB0452D4}"/>
            </a:ext>
          </a:extLst>
        </cdr:cNvPr>
        <cdr:cNvSpPr txBox="1"/>
      </cdr:nvSpPr>
      <cdr:spPr>
        <a:xfrm xmlns:a="http://schemas.openxmlformats.org/drawingml/2006/main">
          <a:off x="381393" y="265633"/>
          <a:ext cx="1744118" cy="23959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06A1649C-D07F-4C11-A118-582CB036C2DA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Второй срез</a:t>
          </a:fld>
          <a:endParaRPr lang="ru-RU" sz="1100" u="sng"/>
        </a:p>
      </cdr:txBody>
    </cdr:sp>
  </cdr:relSizeAnchor>
</c:userShapes>
</file>

<file path=xl/drawings/drawing68.xml><?xml version="1.0" encoding="utf-8"?>
<c:userShapes xmlns:c="http://schemas.openxmlformats.org/drawingml/2006/chart">
  <cdr:relSizeAnchor xmlns:cdr="http://schemas.openxmlformats.org/drawingml/2006/chartDrawing">
    <cdr:from>
      <cdr:x>0.31004</cdr:x>
      <cdr:y>0.45773</cdr:y>
    </cdr:from>
    <cdr:to>
      <cdr:x>0.37807</cdr:x>
      <cdr:y>0.62673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05AFFA95-D4EA-49AC-8372-B832C0E6D30E}"/>
            </a:ext>
          </a:extLst>
        </cdr:cNvPr>
        <cdr:cNvSpPr txBox="1"/>
      </cdr:nvSpPr>
      <cdr:spPr>
        <a:xfrm xmlns:a="http://schemas.openxmlformats.org/drawingml/2006/main">
          <a:off x="1352550" y="1267579"/>
          <a:ext cx="296762" cy="46801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>
          <a:spAutoFit/>
        </a:bodyPr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ru-RU" sz="2400" b="0" i="0" u="none" strike="noStrike">
              <a:solidFill>
                <a:schemeClr val="bg2">
                  <a:lumMod val="75000"/>
                </a:schemeClr>
              </a:solidFill>
              <a:latin typeface="Calibri"/>
              <a:cs typeface="Calibri"/>
            </a:rPr>
            <a:t>%</a:t>
          </a:r>
          <a:endParaRPr lang="ru-RU" sz="2400">
            <a:solidFill>
              <a:schemeClr val="bg2">
                <a:lumMod val="75000"/>
              </a:schemeClr>
            </a:solidFill>
          </a:endParaRPr>
        </a:p>
      </cdr:txBody>
    </cdr:sp>
  </cdr:relSizeAnchor>
  <cdr:relSizeAnchor xmlns:cdr="http://schemas.openxmlformats.org/drawingml/2006/chartDrawing">
    <cdr:from>
      <cdr:x>0.18942</cdr:x>
      <cdr:y>0.90673</cdr:y>
    </cdr:from>
    <cdr:to>
      <cdr:x>0.99654</cdr:x>
      <cdr:y>1</cdr:y>
    </cdr:to>
    <cdr:sp macro="" textlink="Ш12!$A$14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xmlns="" id="{5107C498-2F9A-4EBA-B267-150251F60901}"/>
            </a:ext>
          </a:extLst>
        </cdr:cNvPr>
        <cdr:cNvSpPr txBox="1"/>
      </cdr:nvSpPr>
      <cdr:spPr>
        <a:xfrm xmlns:a="http://schemas.openxmlformats.org/drawingml/2006/main">
          <a:off x="938892" y="2510973"/>
          <a:ext cx="4000499" cy="25829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/>
          <a:fld id="{7A8E0797-0C05-43C3-812B-D066A94ABBD8}" type="TxLink">
            <a:rPr lang="ru-RU" sz="9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 sz="1050" i="1" u="none">
            <a:solidFill>
              <a:schemeClr val="bg1">
                <a:lumMod val="65000"/>
              </a:schemeClr>
            </a:solidFill>
            <a:latin typeface="+mn-lt"/>
            <a:ea typeface="+mn-ea"/>
            <a:cs typeface="+mn-cs"/>
          </a:endParaRPr>
        </a:p>
      </cdr:txBody>
    </cdr:sp>
  </cdr:relSizeAnchor>
</c:userShapes>
</file>

<file path=xl/drawings/drawing69.xml><?xml version="1.0" encoding="utf-8"?>
<c:userShapes xmlns:c="http://schemas.openxmlformats.org/drawingml/2006/chart">
  <cdr:relSizeAnchor xmlns:cdr="http://schemas.openxmlformats.org/drawingml/2006/chartDrawing">
    <cdr:from>
      <cdr:x>0.07196</cdr:x>
      <cdr:y>0.17134</cdr:y>
    </cdr:from>
    <cdr:to>
      <cdr:x>0.37344</cdr:x>
      <cdr:y>0.25563</cdr:y>
    </cdr:to>
    <cdr:sp macro="" textlink="Ш12!$D$7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xmlns="" id="{D7DC463B-500B-43A0-A0B9-4C28BD6AE20F}"/>
            </a:ext>
          </a:extLst>
        </cdr:cNvPr>
        <cdr:cNvSpPr txBox="1"/>
      </cdr:nvSpPr>
      <cdr:spPr>
        <a:xfrm xmlns:a="http://schemas.openxmlformats.org/drawingml/2006/main">
          <a:off x="432140" y="474803"/>
          <a:ext cx="1810474" cy="2335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/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395F0DE2-C959-453C-871A-BB2A4237D66D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Первый срез</a:t>
          </a:fld>
          <a:endParaRPr lang="ru-RU" sz="1000" b="0" i="0" u="sng" strike="noStrike" cap="small" baseline="0">
            <a:solidFill>
              <a:srgbClr val="000000"/>
            </a:solidFill>
            <a:effectLst/>
            <a:latin typeface="Arial"/>
            <a:ea typeface="+mn-ea"/>
            <a:cs typeface="Arial"/>
          </a:endParaRPr>
        </a:p>
      </cdr:txBody>
    </cdr: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0.20343</cdr:x>
      <cdr:y>0.90814</cdr:y>
    </cdr:from>
    <cdr:to>
      <cdr:x>0.96276</cdr:x>
      <cdr:y>0.98321</cdr:y>
    </cdr:to>
    <cdr:sp macro="" textlink="Ш1!$A$9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560988" y="2975610"/>
          <a:ext cx="5826602" cy="245976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0.00991</cdr:x>
      <cdr:y>0.11238</cdr:y>
    </cdr:from>
    <cdr:to>
      <cdr:x>0.27413</cdr:x>
      <cdr:y>0.19185</cdr:y>
    </cdr:to>
    <cdr:sp macro="" textlink="Ш1!$A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B2318DC-ED19-46D4-85E8-D61A90159771}"/>
            </a:ext>
          </a:extLst>
        </cdr:cNvPr>
        <cdr:cNvSpPr txBox="1"/>
      </cdr:nvSpPr>
      <cdr:spPr>
        <a:xfrm xmlns:a="http://schemas.openxmlformats.org/drawingml/2006/main">
          <a:off x="76016" y="368230"/>
          <a:ext cx="2027450" cy="26039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420B787B-ABA2-4779-B673-D513FBB16EFC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Категория 1</a:t>
          </a:fld>
          <a:endParaRPr lang="ru-RU" sz="1100" u="sng" cap="small" baseline="0"/>
        </a:p>
      </cdr:txBody>
    </cdr:sp>
  </cdr:relSizeAnchor>
</c:userShapes>
</file>

<file path=xl/drawings/drawing70.xml><?xml version="1.0" encoding="utf-8"?>
<c:userShapes xmlns:c="http://schemas.openxmlformats.org/drawingml/2006/chart">
  <cdr:relSizeAnchor xmlns:cdr="http://schemas.openxmlformats.org/drawingml/2006/chartDrawing">
    <cdr:from>
      <cdr:x>0.15577</cdr:x>
      <cdr:y>0.10955</cdr:y>
    </cdr:from>
    <cdr:to>
      <cdr:x>0.86811</cdr:x>
      <cdr:y>0.20835</cdr:y>
    </cdr:to>
    <cdr:sp macro="" textlink="Ш12!$E$7">
      <cdr:nvSpPr>
        <cdr:cNvPr id="5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44835230-B5D4-47C1-9D2A-CC44CB0452D4}"/>
            </a:ext>
          </a:extLst>
        </cdr:cNvPr>
        <cdr:cNvSpPr txBox="1"/>
      </cdr:nvSpPr>
      <cdr:spPr>
        <a:xfrm xmlns:a="http://schemas.openxmlformats.org/drawingml/2006/main">
          <a:off x="379216" y="265843"/>
          <a:ext cx="1734164" cy="23975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D0053B10-20F6-400B-B4C8-D217B4728E39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Второй срез</a:t>
          </a:fld>
          <a:endParaRPr lang="ru-RU" sz="1000" b="0" i="0" u="sng" strike="noStrike" cap="small" baseline="0">
            <a:solidFill>
              <a:srgbClr val="000000"/>
            </a:solidFill>
            <a:effectLst/>
            <a:latin typeface="Arial"/>
            <a:ea typeface="+mn-ea"/>
            <a:cs typeface="Arial"/>
          </a:endParaRPr>
        </a:p>
      </cdr:txBody>
    </cdr:sp>
  </cdr:relSizeAnchor>
</c:userShapes>
</file>

<file path=xl/drawings/drawing71.xml><?xml version="1.0" encoding="utf-8"?>
<c:userShapes xmlns:c="http://schemas.openxmlformats.org/drawingml/2006/chart">
  <cdr:relSizeAnchor xmlns:cdr="http://schemas.openxmlformats.org/drawingml/2006/chartDrawing">
    <cdr:from>
      <cdr:x>0.40577</cdr:x>
      <cdr:y>0.42884</cdr:y>
    </cdr:from>
    <cdr:to>
      <cdr:x>0.49958</cdr:x>
      <cdr:y>0.56483</cdr:y>
    </cdr:to>
    <cdr:sp macro="" textlink="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05AFFA95-D4EA-49AC-8372-B832C0E6D30E}"/>
            </a:ext>
          </a:extLst>
        </cdr:cNvPr>
        <cdr:cNvSpPr txBox="1"/>
      </cdr:nvSpPr>
      <cdr:spPr>
        <a:xfrm xmlns:a="http://schemas.openxmlformats.org/drawingml/2006/main">
          <a:off x="2003487" y="1188343"/>
          <a:ext cx="463186" cy="37684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>
          <a:spAutoFit/>
        </a:bodyPr>
        <a:lstStyle xmlns:a="http://schemas.openxmlformats.org/drawingml/2006/main"/>
        <a:p xmlns:a="http://schemas.openxmlformats.org/drawingml/2006/main">
          <a:pPr marL="0" indent="0" algn="ctr"/>
          <a:r>
            <a:rPr lang="ru-RU" sz="2400" b="0" i="0" u="none" strike="noStrike">
              <a:solidFill>
                <a:schemeClr val="bg2">
                  <a:lumMod val="75000"/>
                </a:schemeClr>
              </a:solidFill>
              <a:latin typeface="Calibri"/>
              <a:ea typeface="+mn-ea"/>
              <a:cs typeface="Calibri"/>
            </a:rPr>
            <a:t>%</a:t>
          </a:r>
        </a:p>
      </cdr:txBody>
    </cdr:sp>
  </cdr:relSizeAnchor>
  <cdr:relSizeAnchor xmlns:cdr="http://schemas.openxmlformats.org/drawingml/2006/chartDrawing">
    <cdr:from>
      <cdr:x>0.09278</cdr:x>
      <cdr:y>0.91072</cdr:y>
    </cdr:from>
    <cdr:to>
      <cdr:x>0.9912</cdr:x>
      <cdr:y>1</cdr:y>
    </cdr:to>
    <cdr:sp macro="" textlink="Ш12!$A$14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xmlns="" id="{5107C498-2F9A-4EBA-B267-150251F60901}"/>
            </a:ext>
          </a:extLst>
        </cdr:cNvPr>
        <cdr:cNvSpPr txBox="1"/>
      </cdr:nvSpPr>
      <cdr:spPr>
        <a:xfrm xmlns:a="http://schemas.openxmlformats.org/drawingml/2006/main">
          <a:off x="458106" y="2523672"/>
          <a:ext cx="4435929" cy="24741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/>
          <a:fld id="{DB969190-6309-496B-8F54-00FE361FC7D0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 sz="1000" i="1" u="none">
            <a:solidFill>
              <a:schemeClr val="bg1">
                <a:lumMod val="75000"/>
              </a:schemeClr>
            </a:solidFill>
            <a:latin typeface="+mn-lt"/>
            <a:ea typeface="+mn-ea"/>
            <a:cs typeface="+mn-cs"/>
          </a:endParaRPr>
        </a:p>
      </cdr:txBody>
    </cdr:sp>
  </cdr:relSizeAnchor>
</c:userShapes>
</file>

<file path=xl/drawings/drawing72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14185</xdr:colOff>
      <xdr:row>24</xdr:row>
      <xdr:rowOff>13230</xdr:rowOff>
    </xdr:from>
    <xdr:ext cx="985940" cy="421348"/>
    <xdr:sp macro="" textlink="$C$5">
      <xdr:nvSpPr>
        <xdr:cNvPr id="6" name="TextBox 5">
          <a:extLst>
            <a:ext uri="{FF2B5EF4-FFF2-40B4-BE49-F238E27FC236}">
              <a16:creationId xmlns:a16="http://schemas.microsoft.com/office/drawing/2014/main" xmlns="" id="{6DC5E1AC-F7D0-4021-B896-403CDE62280F}"/>
            </a:ext>
          </a:extLst>
        </xdr:cNvPr>
        <xdr:cNvSpPr txBox="1"/>
      </xdr:nvSpPr>
      <xdr:spPr>
        <a:xfrm>
          <a:off x="8795044" y="1388402"/>
          <a:ext cx="985940" cy="421348"/>
        </a:xfrm>
        <a:prstGeom prst="rect">
          <a:avLst/>
        </a:prstGeom>
        <a:solidFill>
          <a:srgbClr val="FFFFFF">
            <a:alpha val="58039"/>
          </a:srgb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36000" tIns="72000" rIns="36000" bIns="72000" rtlCol="0" anchor="t">
          <a:noAutofit/>
        </a:bodyPr>
        <a:lstStyle/>
        <a:p>
          <a:pPr algn="ctr"/>
          <a:fld id="{C3595896-05E6-4BBA-ABF3-64E7F5CC0222}" type="TxLink">
            <a:rPr lang="en-US" sz="2400" b="1" i="0" u="none" strike="noStrike">
              <a:solidFill>
                <a:srgbClr val="000000"/>
              </a:solidFill>
              <a:latin typeface="Arial"/>
              <a:cs typeface="Arial"/>
            </a:rPr>
            <a:pPr algn="ctr"/>
            <a:t>45%</a:t>
          </a:fld>
          <a:endParaRPr lang="ru-RU" sz="2400" b="1"/>
        </a:p>
      </xdr:txBody>
    </xdr:sp>
    <xdr:clientData/>
  </xdr:oneCellAnchor>
  <xdr:twoCellAnchor>
    <xdr:from>
      <xdr:col>1</xdr:col>
      <xdr:colOff>650875</xdr:colOff>
      <xdr:row>21</xdr:row>
      <xdr:rowOff>25</xdr:rowOff>
    </xdr:from>
    <xdr:to>
      <xdr:col>3</xdr:col>
      <xdr:colOff>539751</xdr:colOff>
      <xdr:row>33</xdr:row>
      <xdr:rowOff>95250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xmlns="" id="{70AE5889-AF61-4A53-AA45-BCFD7DEFCC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54429</xdr:colOff>
      <xdr:row>34</xdr:row>
      <xdr:rowOff>163286</xdr:rowOff>
    </xdr:from>
    <xdr:to>
      <xdr:col>18</xdr:col>
      <xdr:colOff>589643</xdr:colOff>
      <xdr:row>42</xdr:row>
      <xdr:rowOff>163286</xdr:rowOff>
    </xdr:to>
    <xdr:sp macro="" textlink="">
      <xdr:nvSpPr>
        <xdr:cNvPr id="4" name="Прямоугольник: скругленные углы 3">
          <a:extLst>
            <a:ext uri="{FF2B5EF4-FFF2-40B4-BE49-F238E27FC236}">
              <a16:creationId xmlns:a16="http://schemas.microsoft.com/office/drawing/2014/main" xmlns="" id="{3D6E8E83-F282-45F8-ACD9-9EB7960547D9}"/>
            </a:ext>
          </a:extLst>
        </xdr:cNvPr>
        <xdr:cNvSpPr/>
      </xdr:nvSpPr>
      <xdr:spPr>
        <a:xfrm>
          <a:off x="54429" y="6885215"/>
          <a:ext cx="9198428" cy="1524000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Вафельные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диаграммы удобно использовать д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ля визуализации прогресса: чем больше залитых квадратиков, тем ближе к цели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Например, с её помощью удобно визуализировать: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прогресс по проекту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различные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KPI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 любом бизнесе</a:t>
          </a:r>
        </a:p>
        <a:p>
          <a:pPr marL="628650" lvl="1" indent="-171450" algn="l">
            <a:spcBef>
              <a:spcPts val="600"/>
            </a:spcBef>
            <a:buClr>
              <a:srgbClr val="00B050"/>
            </a:buClr>
            <a:buSzPct val="150000"/>
            <a:buFont typeface="Courier New" panose="02070309020205020404" pitchFamily="49" charset="0"/>
            <a:buChar char="o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заполненяемость площадей или объемов (склады, строительство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и т.п.)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73.xml><?xml version="1.0" encoding="utf-8"?>
<c:userShapes xmlns:c="http://schemas.openxmlformats.org/drawingml/2006/chart">
  <cdr:relSizeAnchor xmlns:cdr="http://schemas.openxmlformats.org/drawingml/2006/chartDrawing">
    <cdr:from>
      <cdr:x>0.3181</cdr:x>
      <cdr:y>0.2345</cdr:y>
    </cdr:from>
    <cdr:to>
      <cdr:x>0.68192</cdr:x>
      <cdr:y>0.41764</cdr:y>
    </cdr:to>
    <cdr:sp macro="" textlink="Ш13!$C$5">
      <cdr:nvSpPr>
        <cdr:cNvPr id="2" name="TextBox 5">
          <a:extLst xmlns:a="http://schemas.openxmlformats.org/drawingml/2006/main">
            <a:ext uri="{FF2B5EF4-FFF2-40B4-BE49-F238E27FC236}">
              <a16:creationId xmlns:a16="http://schemas.microsoft.com/office/drawing/2014/main" xmlns="" id="{6DC5E1AC-F7D0-4021-B896-403CDE62280F}"/>
            </a:ext>
          </a:extLst>
        </cdr:cNvPr>
        <cdr:cNvSpPr txBox="1"/>
      </cdr:nvSpPr>
      <cdr:spPr>
        <a:xfrm xmlns:a="http://schemas.openxmlformats.org/drawingml/2006/main">
          <a:off x="687500" y="542442"/>
          <a:ext cx="786313" cy="423639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>
            <a:alpha val="58039"/>
          </a:srgbClr>
        </a:solidFill>
        <a:ln xmlns:a="http://schemas.openxmlformats.org/drawingml/2006/main" w="9525" cmpd="sng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vertOverflow="clip" horzOverflow="clip" wrap="none" lIns="36000" tIns="54000" rIns="36000" bIns="72000" rtlCol="0" anchor="t">
          <a:noAutofit/>
        </a:bodyPr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944FC681-141E-43D5-AE8E-543D077A3789}" type="TxLink">
            <a:rPr lang="en-US" sz="2400" b="1" i="0" u="none" strike="noStrike">
              <a:solidFill>
                <a:srgbClr val="000000"/>
              </a:solidFill>
              <a:latin typeface="Arial"/>
              <a:ea typeface="+mn-ea"/>
              <a:cs typeface="Arial"/>
            </a:rPr>
            <a:pPr marL="0" indent="0" algn="ctr"/>
            <a:t>45%</a:t>
          </a:fld>
          <a:endParaRPr lang="ru-RU" sz="2400" b="1" i="0" u="none" strike="noStrike">
            <a:solidFill>
              <a:srgbClr val="000000"/>
            </a:solidFill>
            <a:latin typeface="Arial"/>
            <a:ea typeface="+mn-ea"/>
            <a:cs typeface="Arial"/>
          </a:endParaRPr>
        </a:p>
      </cdr:txBody>
    </cdr:sp>
  </cdr:relSizeAnchor>
</c:userShapes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57694</xdr:colOff>
      <xdr:row>23</xdr:row>
      <xdr:rowOff>56062</xdr:rowOff>
    </xdr:from>
    <xdr:to>
      <xdr:col>9</xdr:col>
      <xdr:colOff>44908</xdr:colOff>
      <xdr:row>39</xdr:row>
      <xdr:rowOff>40405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xmlns="" id="{00000000-0008-0000-17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57694</xdr:colOff>
      <xdr:row>41</xdr:row>
      <xdr:rowOff>101418</xdr:rowOff>
    </xdr:from>
    <xdr:to>
      <xdr:col>9</xdr:col>
      <xdr:colOff>44908</xdr:colOff>
      <xdr:row>57</xdr:row>
      <xdr:rowOff>85762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xmlns="" id="{00000000-0008-0000-17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10</xdr:col>
      <xdr:colOff>270327</xdr:colOff>
      <xdr:row>23</xdr:row>
      <xdr:rowOff>56062</xdr:rowOff>
    </xdr:from>
    <xdr:to>
      <xdr:col>20</xdr:col>
      <xdr:colOff>5443</xdr:colOff>
      <xdr:row>39</xdr:row>
      <xdr:rowOff>40405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xmlns="" id="{00000000-0008-0000-17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10</xdr:col>
      <xdr:colOff>270327</xdr:colOff>
      <xdr:row>41</xdr:row>
      <xdr:rowOff>101418</xdr:rowOff>
    </xdr:from>
    <xdr:to>
      <xdr:col>19</xdr:col>
      <xdr:colOff>502103</xdr:colOff>
      <xdr:row>57</xdr:row>
      <xdr:rowOff>85762</xdr:rowOff>
    </xdr:to>
    <xdr:graphicFrame macro="">
      <xdr:nvGraphicFramePr>
        <xdr:cNvPr id="7" name="Диаграмма 6">
          <a:extLst>
            <a:ext uri="{FF2B5EF4-FFF2-40B4-BE49-F238E27FC236}">
              <a16:creationId xmlns:a16="http://schemas.microsoft.com/office/drawing/2014/main" xmlns="" id="{00000000-0008-0000-17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40821</xdr:colOff>
      <xdr:row>58</xdr:row>
      <xdr:rowOff>133143</xdr:rowOff>
    </xdr:from>
    <xdr:to>
      <xdr:col>20</xdr:col>
      <xdr:colOff>0</xdr:colOff>
      <xdr:row>62</xdr:row>
      <xdr:rowOff>117930</xdr:rowOff>
    </xdr:to>
    <xdr:sp macro="" textlink="">
      <xdr:nvSpPr>
        <xdr:cNvPr id="10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700-00000A000000}"/>
            </a:ext>
          </a:extLst>
        </xdr:cNvPr>
        <xdr:cNvSpPr/>
      </xdr:nvSpPr>
      <xdr:spPr>
        <a:xfrm>
          <a:off x="40821" y="10515393"/>
          <a:ext cx="10450286" cy="692358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Для отражения динамики долей лучше использоваьть нормированную гистограмму (диаграммы №3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и №4)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, а не линейный график. Таким способом вы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показываете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, что сумма всех категорий равна 100%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1">
            <a:ln>
              <a:noFill/>
            </a:ln>
            <a:solidFill>
              <a:srgbClr val="00B05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75.xml><?xml version="1.0" encoding="utf-8"?>
<c:userShapes xmlns:c="http://schemas.openxmlformats.org/drawingml/2006/chart">
  <cdr:relSizeAnchor xmlns:cdr="http://schemas.openxmlformats.org/drawingml/2006/chartDrawing">
    <cdr:from>
      <cdr:x>0.20343</cdr:x>
      <cdr:y>0.91573</cdr:y>
    </cdr:from>
    <cdr:to>
      <cdr:x>0.96723</cdr:x>
      <cdr:y>0.98321</cdr:y>
    </cdr:to>
    <cdr:sp macro="" textlink="Ш14!$A$21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285063" y="3105149"/>
          <a:ext cx="4824910" cy="228817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76.xml><?xml version="1.0" encoding="utf-8"?>
<c:userShapes xmlns:c="http://schemas.openxmlformats.org/drawingml/2006/chart">
  <cdr:relSizeAnchor xmlns:cdr="http://schemas.openxmlformats.org/drawingml/2006/chartDrawing">
    <cdr:from>
      <cdr:x>0.22345</cdr:x>
      <cdr:y>0.91436</cdr:y>
    </cdr:from>
    <cdr:to>
      <cdr:x>0.98725</cdr:x>
      <cdr:y>0.97864</cdr:y>
    </cdr:to>
    <cdr:sp macro="" textlink="Ш14!$A$21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411514" y="3207657"/>
          <a:ext cx="4824910" cy="225512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 rtl="0" eaLnBrk="1" fontAlgn="auto" latinLnBrk="0" hangingPunct="1"/>
          <a:fld id="{6983BD78-CFB3-4CA7-9BCD-2A39C28C2033}" type="TxLink">
            <a:rPr lang="ru-RU" sz="900" b="0" i="1" u="none" strike="noStrike" baseline="0">
              <a:solidFill>
                <a:schemeClr val="bg1">
                  <a:lumMod val="75000"/>
                </a:schemeClr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sz="1050" b="0" i="1">
            <a:solidFill>
              <a:schemeClr val="bg1">
                <a:lumMod val="75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77.xml><?xml version="1.0" encoding="utf-8"?>
<c:userShapes xmlns:c="http://schemas.openxmlformats.org/drawingml/2006/chart">
  <cdr:relSizeAnchor xmlns:cdr="http://schemas.openxmlformats.org/drawingml/2006/chartDrawing">
    <cdr:from>
      <cdr:x>0.20343</cdr:x>
      <cdr:y>0.91573</cdr:y>
    </cdr:from>
    <cdr:to>
      <cdr:x>0.96723</cdr:x>
      <cdr:y>0.98321</cdr:y>
    </cdr:to>
    <cdr:sp macro="" textlink="Ш14!$A$21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285063" y="3105149"/>
          <a:ext cx="4824910" cy="228817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0.85042</cdr:x>
      <cdr:y>0.16274</cdr:y>
    </cdr:from>
    <cdr:to>
      <cdr:x>0.99517</cdr:x>
      <cdr:y>0.23231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0F50FC79-9B1F-4B85-8D56-97B5F457746B}"/>
            </a:ext>
          </a:extLst>
        </cdr:cNvPr>
        <cdr:cNvSpPr txBox="1"/>
      </cdr:nvSpPr>
      <cdr:spPr>
        <a:xfrm xmlns:a="http://schemas.openxmlformats.org/drawingml/2006/main">
          <a:off x="5372100" y="525780"/>
          <a:ext cx="914400" cy="22479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ru-RU" sz="1100"/>
        </a:p>
      </cdr:txBody>
    </cdr:sp>
  </cdr:relSizeAnchor>
  <cdr:relSizeAnchor xmlns:cdr="http://schemas.openxmlformats.org/drawingml/2006/chartDrawing">
    <cdr:from>
      <cdr:x>0.85772</cdr:x>
      <cdr:y>0.13537</cdr:y>
    </cdr:from>
    <cdr:to>
      <cdr:x>0.9699</cdr:x>
      <cdr:y>0.2132</cdr:y>
    </cdr:to>
    <cdr:sp macro="" textlink="Ш14!$A$12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xmlns="" id="{980DBBB2-4F47-4B23-A201-870706DC3B91}"/>
            </a:ext>
          </a:extLst>
        </cdr:cNvPr>
        <cdr:cNvSpPr txBox="1"/>
      </cdr:nvSpPr>
      <cdr:spPr>
        <a:xfrm xmlns:a="http://schemas.openxmlformats.org/drawingml/2006/main">
          <a:off x="5418198" y="452402"/>
          <a:ext cx="708639" cy="2601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7B35280F-3A65-46BE-89E5-BA3D8D5143DB}" type="TxLink">
            <a:rPr lang="ru-RU" sz="1000" b="0" i="1" u="none" strike="noStrike">
              <a:solidFill>
                <a:schemeClr val="bg1">
                  <a:lumMod val="65000"/>
                </a:schemeClr>
              </a:solidFill>
              <a:latin typeface="+mn-lt"/>
              <a:cs typeface="Arial"/>
            </a:rPr>
            <a:pPr/>
            <a:t>ИТОГО</a:t>
          </a:fld>
          <a:endParaRPr lang="ru-RU" sz="1100" b="0" i="1" u="none">
            <a:solidFill>
              <a:schemeClr val="bg1">
                <a:lumMod val="65000"/>
              </a:schemeClr>
            </a:solidFill>
            <a:latin typeface="+mn-lt"/>
          </a:endParaRPr>
        </a:p>
      </cdr:txBody>
    </cdr:sp>
  </cdr:relSizeAnchor>
</c:userShapes>
</file>

<file path=xl/drawings/drawing78.xml><?xml version="1.0" encoding="utf-8"?>
<c:userShapes xmlns:c="http://schemas.openxmlformats.org/drawingml/2006/chart">
  <cdr:relSizeAnchor xmlns:cdr="http://schemas.openxmlformats.org/drawingml/2006/chartDrawing">
    <cdr:from>
      <cdr:x>0.22345</cdr:x>
      <cdr:y>0.91436</cdr:y>
    </cdr:from>
    <cdr:to>
      <cdr:x>0.98725</cdr:x>
      <cdr:y>0.97864</cdr:y>
    </cdr:to>
    <cdr:sp macro="" textlink="Ш14!$A$21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411514" y="3207657"/>
          <a:ext cx="4824910" cy="225512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 rtl="0" eaLnBrk="1" fontAlgn="auto" latinLnBrk="0" hangingPunct="1"/>
          <a:fld id="{476F47A3-D09A-4D54-B16B-8FEA18CD5EFD}" type="TxLink">
            <a:rPr lang="ru-RU" sz="1000" b="0" i="1" u="none" strike="noStrike" baseline="0">
              <a:solidFill>
                <a:schemeClr val="bg1">
                  <a:lumMod val="75000"/>
                </a:schemeClr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75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</c:userShapes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38100</xdr:rowOff>
    </xdr:from>
    <xdr:to>
      <xdr:col>7</xdr:col>
      <xdr:colOff>86729</xdr:colOff>
      <xdr:row>35</xdr:row>
      <xdr:rowOff>96886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xmlns="" id="{00000000-0008-0000-18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52617</xdr:colOff>
      <xdr:row>19</xdr:row>
      <xdr:rowOff>38100</xdr:rowOff>
    </xdr:from>
    <xdr:to>
      <xdr:col>17</xdr:col>
      <xdr:colOff>186517</xdr:colOff>
      <xdr:row>35</xdr:row>
      <xdr:rowOff>96886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xmlns="" id="{00000000-0008-0000-18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37</xdr:row>
      <xdr:rowOff>77045</xdr:rowOff>
    </xdr:from>
    <xdr:to>
      <xdr:col>7</xdr:col>
      <xdr:colOff>86729</xdr:colOff>
      <xdr:row>53</xdr:row>
      <xdr:rowOff>54187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xmlns="" id="{00000000-0008-0000-18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8</xdr:col>
      <xdr:colOff>36286</xdr:colOff>
      <xdr:row>37</xdr:row>
      <xdr:rowOff>77045</xdr:rowOff>
    </xdr:from>
    <xdr:to>
      <xdr:col>17</xdr:col>
      <xdr:colOff>170186</xdr:colOff>
      <xdr:row>53</xdr:row>
      <xdr:rowOff>54187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xmlns="" id="{00000000-0008-0000-18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27214</xdr:colOff>
      <xdr:row>54</xdr:row>
      <xdr:rowOff>176892</xdr:rowOff>
    </xdr:from>
    <xdr:to>
      <xdr:col>17</xdr:col>
      <xdr:colOff>204106</xdr:colOff>
      <xdr:row>60</xdr:row>
      <xdr:rowOff>43544</xdr:rowOff>
    </xdr:to>
    <xdr:sp macro="" textlink="">
      <xdr:nvSpPr>
        <xdr:cNvPr id="8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800-000008000000}"/>
            </a:ext>
          </a:extLst>
        </xdr:cNvPr>
        <xdr:cNvSpPr/>
      </xdr:nvSpPr>
      <xdr:spPr>
        <a:xfrm>
          <a:off x="27214" y="9334499"/>
          <a:ext cx="11334749" cy="928009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Сделайте акцент на необходимых областях простым контуром (диаграммы №2 и №4)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Цель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- это тот показатель, к которому надо стремиться или с каким идет сравнение других рядов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endParaRPr lang="ru-RU" sz="1000" b="1">
            <a:ln>
              <a:noFill/>
            </a:ln>
            <a:solidFill>
              <a:srgbClr val="00B05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0.00662</cdr:x>
      <cdr:y>0.13862</cdr:y>
    </cdr:from>
    <cdr:to>
      <cdr:x>0.27077</cdr:x>
      <cdr:y>0.21809</cdr:y>
    </cdr:to>
    <cdr:sp macro="" textlink="Ш1!$A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B2318DC-ED19-46D4-85E8-D61A90159771}"/>
            </a:ext>
          </a:extLst>
        </cdr:cNvPr>
        <cdr:cNvSpPr txBox="1"/>
      </cdr:nvSpPr>
      <cdr:spPr>
        <a:xfrm xmlns:a="http://schemas.openxmlformats.org/drawingml/2006/main">
          <a:off x="50800" y="468085"/>
          <a:ext cx="2027450" cy="26836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E242D1AD-484E-4D55-945C-CBF23039EC55}" type="TxLink">
            <a:rPr lang="ru-RU" sz="10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Категория 1</a:t>
          </a:fld>
          <a:endParaRPr lang="ru-RU" sz="1100" u="sng" cap="small" baseline="0"/>
        </a:p>
      </cdr:txBody>
    </cdr:sp>
  </cdr:relSizeAnchor>
  <cdr:relSizeAnchor xmlns:cdr="http://schemas.openxmlformats.org/drawingml/2006/chartDrawing">
    <cdr:from>
      <cdr:x>0.217</cdr:x>
      <cdr:y>0.91499</cdr:y>
    </cdr:from>
    <cdr:to>
      <cdr:x>0.97615</cdr:x>
      <cdr:y>0.99006</cdr:y>
    </cdr:to>
    <cdr:sp macro="" textlink="Ш1!$A$9">
      <cdr:nvSpPr>
        <cdr:cNvPr id="3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665514" y="3089728"/>
          <a:ext cx="5826597" cy="253506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r" rtl="0" eaLnBrk="1" fontAlgn="auto" latinLnBrk="0" hangingPunct="1"/>
          <a:fld id="{8037D6A8-308D-4844-9F87-FEC4E4445B39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marL="0" indent="0" algn="r" rtl="0" eaLnBrk="1" fontAlgn="auto" latinLnBrk="0" hangingPunct="1"/>
            <a:t>ИСТОЧНИК: название источника и ссылка на источник</a:t>
          </a:fld>
          <a:endParaRPr lang="en-US" sz="900" b="0" i="1" u="none" strike="noStrike" baseline="0">
            <a:solidFill>
              <a:srgbClr val="BFBFBF"/>
            </a:solidFill>
            <a:effectLst/>
            <a:latin typeface="Arial"/>
            <a:ea typeface="Roboto Light" panose="02000000000000000000" pitchFamily="2" charset="0"/>
            <a:cs typeface="Arial"/>
          </a:endParaRPr>
        </a:p>
      </cdr:txBody>
    </cdr:sp>
  </cdr:relSizeAnchor>
</c:userShapes>
</file>

<file path=xl/drawings/drawing80.xml><?xml version="1.0" encoding="utf-8"?>
<c:userShapes xmlns:c="http://schemas.openxmlformats.org/drawingml/2006/chart">
  <cdr:relSizeAnchor xmlns:cdr="http://schemas.openxmlformats.org/drawingml/2006/chartDrawing">
    <cdr:from>
      <cdr:x>0.27161</cdr:x>
      <cdr:y>0.92208</cdr:y>
    </cdr:from>
    <cdr:to>
      <cdr:x>0.97059</cdr:x>
      <cdr:y>0.99121</cdr:y>
    </cdr:to>
    <cdr:sp macro="" textlink="Ш15!$A$17">
      <cdr:nvSpPr>
        <cdr:cNvPr id="8" name="Прямоугольник 4">
          <a:extLst xmlns:a="http://schemas.openxmlformats.org/drawingml/2006/main">
            <a:ext uri="{FF2B5EF4-FFF2-40B4-BE49-F238E27FC236}">
              <a16:creationId xmlns:a16="http://schemas.microsoft.com/office/drawing/2014/main" xmlns="" id="{2D739673-9520-4293-B1F9-0C11E154B402}"/>
            </a:ext>
          </a:extLst>
        </cdr:cNvPr>
        <cdr:cNvSpPr/>
      </cdr:nvSpPr>
      <cdr:spPr>
        <a:xfrm xmlns:a="http://schemas.openxmlformats.org/drawingml/2006/main">
          <a:off x="1540329" y="2563586"/>
          <a:ext cx="3963984" cy="19219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pPr algn="r"/>
          <a:fld id="{2CF04C28-7D4E-40AE-93F2-223E8E4C25AF}" type="TxLink">
            <a:rPr lang="ru-RU" sz="9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/>
        </a:p>
      </cdr:txBody>
    </cdr:sp>
  </cdr:relSizeAnchor>
</c:userShapes>
</file>

<file path=xl/drawings/drawing81.xml><?xml version="1.0" encoding="utf-8"?>
<c:userShapes xmlns:c="http://schemas.openxmlformats.org/drawingml/2006/chart">
  <cdr:relSizeAnchor xmlns:cdr="http://schemas.openxmlformats.org/drawingml/2006/chartDrawing">
    <cdr:from>
      <cdr:x>0.14151</cdr:x>
      <cdr:y>0.28133</cdr:y>
    </cdr:from>
    <cdr:to>
      <cdr:x>0.18151</cdr:x>
      <cdr:y>0.36022</cdr:y>
    </cdr:to>
    <cdr:sp macro="" textlink="">
      <cdr:nvSpPr>
        <cdr:cNvPr id="7" name="Прямоугольник: скругленные углы 1">
          <a:extLst xmlns:a="http://schemas.openxmlformats.org/drawingml/2006/main">
            <a:ext uri="{FF2B5EF4-FFF2-40B4-BE49-F238E27FC236}">
              <a16:creationId xmlns:a16="http://schemas.microsoft.com/office/drawing/2014/main" xmlns="" id="{B093538E-A50E-412B-A993-3E1C27C84527}"/>
            </a:ext>
          </a:extLst>
        </cdr:cNvPr>
        <cdr:cNvSpPr/>
      </cdr:nvSpPr>
      <cdr:spPr>
        <a:xfrm xmlns:a="http://schemas.openxmlformats.org/drawingml/2006/main">
          <a:off x="799180" y="782158"/>
          <a:ext cx="225888" cy="219328"/>
        </a:xfrm>
        <a:prstGeom xmlns:a="http://schemas.openxmlformats.org/drawingml/2006/main" prst="roundRect">
          <a:avLst/>
        </a:prstGeom>
        <a:noFill xmlns:a="http://schemas.openxmlformats.org/drawingml/2006/main"/>
        <a:ln xmlns:a="http://schemas.openxmlformats.org/drawingml/2006/main">
          <a:solidFill>
            <a:srgbClr val="FF0000"/>
          </a:solidFill>
          <a:prstDash val="sysDash"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 xmlns:a="http://schemas.openxmlformats.org/drawingml/2006/main">
          <a:defPPr>
            <a:defRPr lang="ru-RU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endParaRPr lang="ru-RU"/>
        </a:p>
      </cdr:txBody>
    </cdr:sp>
  </cdr:relSizeAnchor>
  <cdr:relSizeAnchor xmlns:cdr="http://schemas.openxmlformats.org/drawingml/2006/chartDrawing">
    <cdr:from>
      <cdr:x>0.32029</cdr:x>
      <cdr:y>0.91817</cdr:y>
    </cdr:from>
    <cdr:to>
      <cdr:x>0.96095</cdr:x>
      <cdr:y>0.99648</cdr:y>
    </cdr:to>
    <cdr:sp macro="" textlink="Ш15!$A$17">
      <cdr:nvSpPr>
        <cdr:cNvPr id="8" name="Прямоугольник 4">
          <a:extLst xmlns:a="http://schemas.openxmlformats.org/drawingml/2006/main">
            <a:ext uri="{FF2B5EF4-FFF2-40B4-BE49-F238E27FC236}">
              <a16:creationId xmlns:a16="http://schemas.microsoft.com/office/drawing/2014/main" xmlns="" id="{2D739673-9520-4293-B1F9-0C11E154B402}"/>
            </a:ext>
          </a:extLst>
        </cdr:cNvPr>
        <cdr:cNvSpPr/>
      </cdr:nvSpPr>
      <cdr:spPr>
        <a:xfrm xmlns:a="http://schemas.openxmlformats.org/drawingml/2006/main">
          <a:off x="1808839" y="2552701"/>
          <a:ext cx="3618153" cy="217714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pPr algn="r"/>
          <a:fld id="{2CF04C28-7D4E-40AE-93F2-223E8E4C25AF}" type="TxLink">
            <a:rPr lang="ru-RU" sz="9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/>
        </a:p>
      </cdr:txBody>
    </cdr:sp>
  </cdr:relSizeAnchor>
  <cdr:relSizeAnchor xmlns:cdr="http://schemas.openxmlformats.org/drawingml/2006/chartDrawing">
    <cdr:from>
      <cdr:x>0.28579</cdr:x>
      <cdr:y>0.28044</cdr:y>
    </cdr:from>
    <cdr:to>
      <cdr:x>0.95006</cdr:x>
      <cdr:y>0.36218</cdr:y>
    </cdr:to>
    <cdr:sp macro="" textlink="">
      <cdr:nvSpPr>
        <cdr:cNvPr id="9" name="Прямоугольник: скругленные углы 8">
          <a:extLst xmlns:a="http://schemas.openxmlformats.org/drawingml/2006/main">
            <a:ext uri="{FF2B5EF4-FFF2-40B4-BE49-F238E27FC236}">
              <a16:creationId xmlns:a16="http://schemas.microsoft.com/office/drawing/2014/main" xmlns="" id="{2B6D40E1-8AB1-4DB9-85FC-17ECC9A3BE85}"/>
            </a:ext>
          </a:extLst>
        </cdr:cNvPr>
        <cdr:cNvSpPr/>
      </cdr:nvSpPr>
      <cdr:spPr>
        <a:xfrm xmlns:a="http://schemas.openxmlformats.org/drawingml/2006/main">
          <a:off x="1614003" y="779684"/>
          <a:ext cx="3751474" cy="227246"/>
        </a:xfrm>
        <a:prstGeom xmlns:a="http://schemas.openxmlformats.org/drawingml/2006/main" prst="roundRect">
          <a:avLst/>
        </a:prstGeom>
        <a:noFill xmlns:a="http://schemas.openxmlformats.org/drawingml/2006/main"/>
        <a:ln xmlns:a="http://schemas.openxmlformats.org/drawingml/2006/main">
          <a:solidFill>
            <a:srgbClr val="FF0000"/>
          </a:solidFill>
          <a:prstDash val="sysDash"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endParaRPr lang="ru-RU"/>
        </a:p>
      </cdr:txBody>
    </cdr:sp>
  </cdr:relSizeAnchor>
</c:userShapes>
</file>

<file path=xl/drawings/drawing82.xml><?xml version="1.0" encoding="utf-8"?>
<c:userShapes xmlns:c="http://schemas.openxmlformats.org/drawingml/2006/chart">
  <cdr:relSizeAnchor xmlns:cdr="http://schemas.openxmlformats.org/drawingml/2006/chartDrawing">
    <cdr:from>
      <cdr:x>0.28409</cdr:x>
      <cdr:y>0.9095</cdr:y>
    </cdr:from>
    <cdr:to>
      <cdr:x>0.97059</cdr:x>
      <cdr:y>0.99615</cdr:y>
    </cdr:to>
    <cdr:sp macro="" textlink="Ш15!$A$17">
      <cdr:nvSpPr>
        <cdr:cNvPr id="8" name="Прямоугольник 4">
          <a:extLst xmlns:a="http://schemas.openxmlformats.org/drawingml/2006/main">
            <a:ext uri="{FF2B5EF4-FFF2-40B4-BE49-F238E27FC236}">
              <a16:creationId xmlns:a16="http://schemas.microsoft.com/office/drawing/2014/main" xmlns="" id="{2D739673-9520-4293-B1F9-0C11E154B402}"/>
            </a:ext>
          </a:extLst>
        </cdr:cNvPr>
        <cdr:cNvSpPr/>
      </cdr:nvSpPr>
      <cdr:spPr>
        <a:xfrm xmlns:a="http://schemas.openxmlformats.org/drawingml/2006/main">
          <a:off x="1611086" y="2513754"/>
          <a:ext cx="3893227" cy="23948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pPr algn="r"/>
          <a:fld id="{8FD90C72-B205-4B34-AC8B-83FFFDB8EB6A}" type="TxLink">
            <a:rPr lang="ru-RU" sz="9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/>
        </a:p>
      </cdr:txBody>
    </cdr:sp>
  </cdr:relSizeAnchor>
</c:userShapes>
</file>

<file path=xl/drawings/drawing83.xml><?xml version="1.0" encoding="utf-8"?>
<c:userShapes xmlns:c="http://schemas.openxmlformats.org/drawingml/2006/chart">
  <cdr:relSizeAnchor xmlns:cdr="http://schemas.openxmlformats.org/drawingml/2006/chartDrawing">
    <cdr:from>
      <cdr:x>0.25475</cdr:x>
      <cdr:y>0.91147</cdr:y>
    </cdr:from>
    <cdr:to>
      <cdr:x>0.97468</cdr:x>
      <cdr:y>0.99812</cdr:y>
    </cdr:to>
    <cdr:sp macro="" textlink="Ш15!$A$17">
      <cdr:nvSpPr>
        <cdr:cNvPr id="8" name="Прямоугольник 4">
          <a:extLst xmlns:a="http://schemas.openxmlformats.org/drawingml/2006/main">
            <a:ext uri="{FF2B5EF4-FFF2-40B4-BE49-F238E27FC236}">
              <a16:creationId xmlns:a16="http://schemas.microsoft.com/office/drawing/2014/main" xmlns="" id="{2D739673-9520-4293-B1F9-0C11E154B402}"/>
            </a:ext>
          </a:extLst>
        </cdr:cNvPr>
        <cdr:cNvSpPr/>
      </cdr:nvSpPr>
      <cdr:spPr>
        <a:xfrm xmlns:a="http://schemas.openxmlformats.org/drawingml/2006/main">
          <a:off x="1438728" y="2519197"/>
          <a:ext cx="4065814" cy="239485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pPr algn="r"/>
          <a:fld id="{6EA16DA8-DBA1-4150-85CB-13FE40CF69F2}" type="TxLink">
            <a:rPr lang="ru-RU" sz="900" b="0" i="1" u="none" strike="noStrike">
              <a:solidFill>
                <a:srgbClr val="BFBFBF"/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/>
        </a:p>
      </cdr:txBody>
    </cdr:sp>
  </cdr:relSizeAnchor>
  <cdr:relSizeAnchor xmlns:cdr="http://schemas.openxmlformats.org/drawingml/2006/chartDrawing">
    <cdr:from>
      <cdr:x>0.28191</cdr:x>
      <cdr:y>0.23768</cdr:y>
    </cdr:from>
    <cdr:to>
      <cdr:x>0.96171</cdr:x>
      <cdr:y>0.30744</cdr:y>
    </cdr:to>
    <cdr:grpSp>
      <cdr:nvGrpSpPr>
        <cdr:cNvPr id="4" name="Группа 3">
          <a:extLst xmlns:a="http://schemas.openxmlformats.org/drawingml/2006/main">
            <a:ext uri="{FF2B5EF4-FFF2-40B4-BE49-F238E27FC236}">
              <a16:creationId xmlns:a16="http://schemas.microsoft.com/office/drawing/2014/main" xmlns="" id="{BDF46810-A3E4-4306-96FB-65B79C09148F}"/>
            </a:ext>
          </a:extLst>
        </cdr:cNvPr>
        <cdr:cNvGrpSpPr/>
      </cdr:nvGrpSpPr>
      <cdr:grpSpPr>
        <a:xfrm xmlns:a="http://schemas.openxmlformats.org/drawingml/2006/main">
          <a:off x="1628405" y="684518"/>
          <a:ext cx="3926747" cy="200909"/>
          <a:chOff x="1935487" y="779405"/>
          <a:chExt cx="4667248" cy="226095"/>
        </a:xfrm>
      </cdr:grpSpPr>
      <cdr:sp macro="" textlink="">
        <cdr:nvSpPr>
          <cdr:cNvPr id="2" name="Прямоугольник: скругленные углы 1">
            <a:extLst xmlns:a="http://schemas.openxmlformats.org/drawingml/2006/main">
              <a:ext uri="{FF2B5EF4-FFF2-40B4-BE49-F238E27FC236}">
                <a16:creationId xmlns:a16="http://schemas.microsoft.com/office/drawing/2014/main" xmlns="" id="{42A3C34F-B5AC-4F73-A9B8-6F84DB856461}"/>
              </a:ext>
            </a:extLst>
          </cdr:cNvPr>
          <cdr:cNvSpPr/>
        </cdr:nvSpPr>
        <cdr:spPr>
          <a:xfrm xmlns:a="http://schemas.openxmlformats.org/drawingml/2006/main">
            <a:off x="1935487" y="783262"/>
            <a:ext cx="1950729" cy="222238"/>
          </a:xfrm>
          <a:prstGeom xmlns:a="http://schemas.openxmlformats.org/drawingml/2006/main" prst="roundRect">
            <a:avLst/>
          </a:prstGeom>
          <a:noFill xmlns:a="http://schemas.openxmlformats.org/drawingml/2006/main"/>
          <a:ln xmlns:a="http://schemas.openxmlformats.org/drawingml/2006/main">
            <a:solidFill>
              <a:srgbClr val="FF0000"/>
            </a:solidFill>
            <a:prstDash val="sysDash"/>
          </a:ln>
        </cdr:spPr>
        <cdr:style>
          <a:lnRef xmlns:a="http://schemas.openxmlformats.org/drawingml/2006/main" idx="2">
            <a:schemeClr val="accent1">
              <a:shade val="50000"/>
            </a:schemeClr>
          </a:lnRef>
          <a:fillRef xmlns:a="http://schemas.openxmlformats.org/drawingml/2006/main" idx="1">
            <a:schemeClr val="accent1"/>
          </a:fillRef>
          <a:effectRef xmlns:a="http://schemas.openxmlformats.org/drawingml/2006/main" idx="0">
            <a:schemeClr val="accent1"/>
          </a:effectRef>
          <a:fontRef xmlns:a="http://schemas.openxmlformats.org/drawingml/2006/main" idx="minor">
            <a:schemeClr val="lt1"/>
          </a:fontRef>
        </cdr:style>
        <cdr:txBody>
          <a:bodyPr xmlns:a="http://schemas.openxmlformats.org/drawingml/2006/main"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 xmlns:a="http://schemas.openxmlformats.org/drawingml/2006/main">
            <a:lvl1pPr marL="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 xmlns:a="http://schemas.openxmlformats.org/drawingml/2006/main">
            <a:pPr algn="ctr"/>
            <a:endParaRPr lang="ru-RU"/>
          </a:p>
        </cdr:txBody>
      </cdr:sp>
      <cdr:sp macro="" textlink="">
        <cdr:nvSpPr>
          <cdr:cNvPr id="3" name="Прямоугольник: скругленные углы 2">
            <a:extLst xmlns:a="http://schemas.openxmlformats.org/drawingml/2006/main">
              <a:ext uri="{FF2B5EF4-FFF2-40B4-BE49-F238E27FC236}">
                <a16:creationId xmlns:a16="http://schemas.microsoft.com/office/drawing/2014/main" xmlns="" id="{C31D8577-9DD0-4E61-8F08-8DB332FB6B0D}"/>
              </a:ext>
            </a:extLst>
          </cdr:cNvPr>
          <cdr:cNvSpPr/>
        </cdr:nvSpPr>
        <cdr:spPr>
          <a:xfrm xmlns:a="http://schemas.openxmlformats.org/drawingml/2006/main">
            <a:off x="5421643" y="779405"/>
            <a:ext cx="1181092" cy="222238"/>
          </a:xfrm>
          <a:prstGeom xmlns:a="http://schemas.openxmlformats.org/drawingml/2006/main" prst="roundRect">
            <a:avLst/>
          </a:prstGeom>
          <a:noFill xmlns:a="http://schemas.openxmlformats.org/drawingml/2006/main"/>
          <a:ln xmlns:a="http://schemas.openxmlformats.org/drawingml/2006/main">
            <a:solidFill>
              <a:srgbClr val="FF0000"/>
            </a:solidFill>
            <a:prstDash val="sysDash"/>
          </a:ln>
        </cdr:spPr>
        <cdr:style>
          <a:lnRef xmlns:a="http://schemas.openxmlformats.org/drawingml/2006/main" idx="2">
            <a:schemeClr val="accent1">
              <a:shade val="50000"/>
            </a:schemeClr>
          </a:lnRef>
          <a:fillRef xmlns:a="http://schemas.openxmlformats.org/drawingml/2006/main" idx="1">
            <a:schemeClr val="accent1"/>
          </a:fillRef>
          <a:effectRef xmlns:a="http://schemas.openxmlformats.org/drawingml/2006/main" idx="0">
            <a:schemeClr val="accent1"/>
          </a:effectRef>
          <a:fontRef xmlns:a="http://schemas.openxmlformats.org/drawingml/2006/main" idx="minor">
            <a:schemeClr val="lt1"/>
          </a:fontRef>
        </cdr:style>
        <cdr:txBody>
          <a:bodyPr xmlns:a="http://schemas.openxmlformats.org/drawingml/2006/main"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 xmlns:a="http://schemas.openxmlformats.org/drawingml/2006/main">
            <a:lvl1pPr marL="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 xmlns:a="http://schemas.openxmlformats.org/drawingml/2006/main">
            <a:pPr algn="ctr"/>
            <a:endParaRPr lang="ru-RU"/>
          </a:p>
        </cdr:txBody>
      </cdr:sp>
    </cdr:grpSp>
  </cdr:relSizeAnchor>
</c:userShapes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64044</xdr:colOff>
      <xdr:row>21</xdr:row>
      <xdr:rowOff>67310</xdr:rowOff>
    </xdr:from>
    <xdr:to>
      <xdr:col>5</xdr:col>
      <xdr:colOff>391301</xdr:colOff>
      <xdr:row>39</xdr:row>
      <xdr:rowOff>65314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xmlns="" id="{00000000-0008-0000-19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7</xdr:col>
      <xdr:colOff>73114</xdr:colOff>
      <xdr:row>21</xdr:row>
      <xdr:rowOff>67309</xdr:rowOff>
    </xdr:from>
    <xdr:to>
      <xdr:col>16</xdr:col>
      <xdr:colOff>2861</xdr:colOff>
      <xdr:row>39</xdr:row>
      <xdr:rowOff>21770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xmlns="" id="{00000000-0008-0000-19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88188</xdr:colOff>
      <xdr:row>41</xdr:row>
      <xdr:rowOff>78014</xdr:rowOff>
    </xdr:from>
    <xdr:to>
      <xdr:col>5</xdr:col>
      <xdr:colOff>415445</xdr:colOff>
      <xdr:row>59</xdr:row>
      <xdr:rowOff>16328</xdr:rowOff>
    </xdr:to>
    <xdr:grpSp>
      <xdr:nvGrpSpPr>
        <xdr:cNvPr id="2" name="Группа 1">
          <a:extLst>
            <a:ext uri="{FF2B5EF4-FFF2-40B4-BE49-F238E27FC236}">
              <a16:creationId xmlns:a16="http://schemas.microsoft.com/office/drawing/2014/main" xmlns="" id="{00000000-0008-0000-1900-000002000000}"/>
            </a:ext>
          </a:extLst>
        </xdr:cNvPr>
        <xdr:cNvGrpSpPr/>
      </xdr:nvGrpSpPr>
      <xdr:grpSpPr>
        <a:xfrm>
          <a:off x="88188" y="7053943"/>
          <a:ext cx="5398186" cy="3204028"/>
          <a:chOff x="162574" y="8844643"/>
          <a:chExt cx="6628856" cy="3133090"/>
        </a:xfrm>
      </xdr:grpSpPr>
      <xdr:graphicFrame macro="">
        <xdr:nvGraphicFramePr>
          <xdr:cNvPr id="6" name="Диаграмма 5">
            <a:extLst>
              <a:ext uri="{FF2B5EF4-FFF2-40B4-BE49-F238E27FC236}">
                <a16:creationId xmlns:a16="http://schemas.microsoft.com/office/drawing/2014/main" xmlns="" id="{00000000-0008-0000-1900-000006000000}"/>
              </a:ext>
            </a:extLst>
          </xdr:cNvPr>
          <xdr:cNvGraphicFramePr>
            <a:graphicFrameLocks/>
          </xdr:cNvGraphicFramePr>
        </xdr:nvGraphicFramePr>
        <xdr:xfrm>
          <a:off x="162574" y="8844643"/>
          <a:ext cx="6601460" cy="313309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graphicFrame macro="">
        <xdr:nvGraphicFramePr>
          <xdr:cNvPr id="7" name="Диаграмма 6">
            <a:extLst>
              <a:ext uri="{FF2B5EF4-FFF2-40B4-BE49-F238E27FC236}">
                <a16:creationId xmlns:a16="http://schemas.microsoft.com/office/drawing/2014/main" xmlns="" id="{00000000-0008-0000-1900-000007000000}"/>
              </a:ext>
            </a:extLst>
          </xdr:cNvPr>
          <xdr:cNvGraphicFramePr>
            <a:graphicFrameLocks/>
          </xdr:cNvGraphicFramePr>
        </xdr:nvGraphicFramePr>
        <xdr:xfrm>
          <a:off x="2747068" y="8859883"/>
          <a:ext cx="2735583" cy="275719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  <xdr:graphicFrame macro="">
        <xdr:nvGraphicFramePr>
          <xdr:cNvPr id="8" name="Диаграмма 7">
            <a:extLst>
              <a:ext uri="{FF2B5EF4-FFF2-40B4-BE49-F238E27FC236}">
                <a16:creationId xmlns:a16="http://schemas.microsoft.com/office/drawing/2014/main" xmlns="" id="{00000000-0008-0000-1900-000008000000}"/>
              </a:ext>
            </a:extLst>
          </xdr:cNvPr>
          <xdr:cNvGraphicFramePr>
            <a:graphicFrameLocks/>
          </xdr:cNvGraphicFramePr>
        </xdr:nvGraphicFramePr>
        <xdr:xfrm>
          <a:off x="4068550" y="8949509"/>
          <a:ext cx="2722880" cy="275634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</xdr:grpSp>
    <xdr:clientData/>
  </xdr:twoCellAnchor>
  <xdr:twoCellAnchor editAs="oneCell">
    <xdr:from>
      <xdr:col>7</xdr:col>
      <xdr:colOff>73114</xdr:colOff>
      <xdr:row>41</xdr:row>
      <xdr:rowOff>78014</xdr:rowOff>
    </xdr:from>
    <xdr:to>
      <xdr:col>16</xdr:col>
      <xdr:colOff>2861</xdr:colOff>
      <xdr:row>59</xdr:row>
      <xdr:rowOff>38100</xdr:rowOff>
    </xdr:to>
    <xdr:graphicFrame macro="">
      <xdr:nvGraphicFramePr>
        <xdr:cNvPr id="9" name="Диаграмма 8">
          <a:extLst>
            <a:ext uri="{FF2B5EF4-FFF2-40B4-BE49-F238E27FC236}">
              <a16:creationId xmlns:a16="http://schemas.microsoft.com/office/drawing/2014/main" xmlns="" id="{00000000-0008-0000-1900-000009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0</xdr:col>
      <xdr:colOff>54428</xdr:colOff>
      <xdr:row>60</xdr:row>
      <xdr:rowOff>86178</xdr:rowOff>
    </xdr:from>
    <xdr:to>
      <xdr:col>16</xdr:col>
      <xdr:colOff>13607</xdr:colOff>
      <xdr:row>67</xdr:row>
      <xdr:rowOff>149680</xdr:rowOff>
    </xdr:to>
    <xdr:sp macro="" textlink="">
      <xdr:nvSpPr>
        <xdr:cNvPr id="11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900-00000B000000}"/>
            </a:ext>
          </a:extLst>
        </xdr:cNvPr>
        <xdr:cNvSpPr/>
      </xdr:nvSpPr>
      <xdr:spPr>
        <a:xfrm>
          <a:off x="54428" y="10386785"/>
          <a:ext cx="11416393" cy="1301752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 больших числах всегда разделяйте разряды (10 000, а не 10000), иначе цифры становятся нечитабельными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Не используйте знак после запятой без осознанной необходимости и следите, чтобы формат был единым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(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если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два знака после запятой - то везде, если один - тоже везде)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Укажите на диаграмме 1,2 млн руб вместо 1 200 000 руб. Единицу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измерения обязательно укажите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 названии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Диаграмма №3 - это три диаграммы в одной.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Вносите правки аккуратно, чтобы размер всех трех диаграмм сохранялся и столбики шли по одной линии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469188</xdr:colOff>
      <xdr:row>57</xdr:row>
      <xdr:rowOff>116114</xdr:rowOff>
    </xdr:from>
    <xdr:to>
      <xdr:col>5</xdr:col>
      <xdr:colOff>340144</xdr:colOff>
      <xdr:row>58</xdr:row>
      <xdr:rowOff>134133</xdr:rowOff>
    </xdr:to>
    <xdr:sp macro="" textlink="$A$19">
      <xdr:nvSpPr>
        <xdr:cNvPr id="10" name="Прямоугольник 9">
          <a:extLst>
            <a:ext uri="{FF2B5EF4-FFF2-40B4-BE49-F238E27FC236}">
              <a16:creationId xmlns:a16="http://schemas.microsoft.com/office/drawing/2014/main" xmlns="" id="{00000000-0008-0000-1900-00000A000000}"/>
            </a:ext>
          </a:extLst>
        </xdr:cNvPr>
        <xdr:cNvSpPr/>
      </xdr:nvSpPr>
      <xdr:spPr>
        <a:xfrm>
          <a:off x="1350931" y="9994900"/>
          <a:ext cx="3963984" cy="19219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r"/>
          <a:fld id="{12A40F54-3DE2-4120-A608-1FF6F84D6E7E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ea typeface="+mn-ea"/>
              <a:cs typeface="Arial"/>
            </a:rPr>
            <a:pPr marL="0" indent="0" algn="r"/>
            <a:t>ИСТОЧНИК: название источника и ссылка на источник</a:t>
          </a:fld>
          <a:endParaRPr lang="ru-RU" sz="900" b="0" i="1" u="none" strike="noStrike">
            <a:solidFill>
              <a:schemeClr val="bg1">
                <a:lumMod val="75000"/>
              </a:schemeClr>
            </a:solidFill>
            <a:latin typeface="Arial"/>
            <a:ea typeface="+mn-ea"/>
            <a:cs typeface="Arial"/>
          </a:endParaRPr>
        </a:p>
      </xdr:txBody>
    </xdr:sp>
    <xdr:clientData/>
  </xdr:twoCellAnchor>
</xdr:wsDr>
</file>

<file path=xl/drawings/drawing85.xml><?xml version="1.0" encoding="utf-8"?>
<c:userShapes xmlns:c="http://schemas.openxmlformats.org/drawingml/2006/chart">
  <cdr:relSizeAnchor xmlns:cdr="http://schemas.openxmlformats.org/drawingml/2006/chartDrawing">
    <cdr:from>
      <cdr:x>0.04896</cdr:x>
      <cdr:y>0.08634</cdr:y>
    </cdr:from>
    <cdr:to>
      <cdr:x>0.48265</cdr:x>
      <cdr:y>0.17257</cdr:y>
    </cdr:to>
    <cdr:sp macro="" textlink="Ш16!$A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E29A16A-2F7B-4ED1-AC83-3E3CC3188E51}"/>
            </a:ext>
          </a:extLst>
        </cdr:cNvPr>
        <cdr:cNvSpPr txBox="1"/>
      </cdr:nvSpPr>
      <cdr:spPr>
        <a:xfrm xmlns:a="http://schemas.openxmlformats.org/drawingml/2006/main">
          <a:off x="259587" y="238634"/>
          <a:ext cx="2299437" cy="23834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F97B8815-CF06-44F5-9BED-2053BBB88318}" type="TxLink">
            <a:rPr lang="ru-RU" sz="11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Подзаголовок</a:t>
          </a:fld>
          <a:endParaRPr lang="ru-RU" sz="1100" i="0" u="sng" cap="small" baseline="0">
            <a:solidFill>
              <a:schemeClr val="tx1"/>
            </a:solidFill>
          </a:endParaRPr>
        </a:p>
      </cdr:txBody>
    </cdr:sp>
  </cdr:relSizeAnchor>
  <cdr:relSizeAnchor xmlns:cdr="http://schemas.openxmlformats.org/drawingml/2006/chartDrawing">
    <cdr:from>
      <cdr:x>0.24466</cdr:x>
      <cdr:y>0.90914</cdr:y>
    </cdr:from>
    <cdr:to>
      <cdr:x>0.9923</cdr:x>
      <cdr:y>0.97049</cdr:y>
    </cdr:to>
    <cdr:sp macro="" textlink="Ш16!$A$19">
      <cdr:nvSpPr>
        <cdr:cNvPr id="3" name="Прямоугольник 2">
          <a:extLst xmlns:a="http://schemas.openxmlformats.org/drawingml/2006/main">
            <a:ext uri="{FF2B5EF4-FFF2-40B4-BE49-F238E27FC236}">
              <a16:creationId xmlns:a16="http://schemas.microsoft.com/office/drawing/2014/main" xmlns="" id="{C8B7985C-C000-4B98-B14B-3E4BEE95659F}"/>
            </a:ext>
          </a:extLst>
        </cdr:cNvPr>
        <cdr:cNvSpPr/>
      </cdr:nvSpPr>
      <cdr:spPr>
        <a:xfrm xmlns:a="http://schemas.openxmlformats.org/drawingml/2006/main">
          <a:off x="1297214" y="2848428"/>
          <a:ext cx="3963984" cy="19219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/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r"/>
          <a:fld id="{6254B91A-7D85-417F-8938-C9C38F97183E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cs typeface="Arial"/>
            </a:rPr>
            <a:pPr algn="r"/>
            <a:t>ИСТОЧНИК: название источника и ссылка на источник</a:t>
          </a:fld>
          <a:endParaRPr lang="ru-RU">
            <a:solidFill>
              <a:schemeClr val="bg1">
                <a:lumMod val="75000"/>
              </a:schemeClr>
            </a:solidFill>
          </a:endParaRPr>
        </a:p>
      </cdr:txBody>
    </cdr:sp>
  </cdr:relSizeAnchor>
</c:userShapes>
</file>

<file path=xl/drawings/drawing86.xml><?xml version="1.0" encoding="utf-8"?>
<c:userShapes xmlns:c="http://schemas.openxmlformats.org/drawingml/2006/chart">
  <cdr:relSizeAnchor xmlns:cdr="http://schemas.openxmlformats.org/drawingml/2006/chartDrawing">
    <cdr:from>
      <cdr:x>0.00571</cdr:x>
      <cdr:y>0.09625</cdr:y>
    </cdr:from>
    <cdr:to>
      <cdr:x>0.44272</cdr:x>
      <cdr:y>0.17651</cdr:y>
    </cdr:to>
    <cdr:sp macro="" textlink="Ш16!$A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E29A16A-2F7B-4ED1-AC83-3E3CC3188E51}"/>
            </a:ext>
          </a:extLst>
        </cdr:cNvPr>
        <cdr:cNvSpPr txBox="1"/>
      </cdr:nvSpPr>
      <cdr:spPr>
        <a:xfrm xmlns:a="http://schemas.openxmlformats.org/drawingml/2006/main">
          <a:off x="30300" y="297361"/>
          <a:ext cx="2316934" cy="2479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AD659825-C368-40A2-85BD-5F70CA8E58F8}" type="TxLink">
            <a:rPr lang="ru-RU" sz="1100" b="0" i="0" u="sng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Подзаголовок</a:t>
          </a:fld>
          <a:endParaRPr lang="ru-RU" sz="1600" b="0" i="0" u="sng" cap="small" baseline="0">
            <a:solidFill>
              <a:schemeClr val="tx1"/>
            </a:solidFill>
          </a:endParaRPr>
        </a:p>
      </cdr:txBody>
    </cdr:sp>
  </cdr:relSizeAnchor>
  <cdr:relSizeAnchor xmlns:cdr="http://schemas.openxmlformats.org/drawingml/2006/chartDrawing">
    <cdr:from>
      <cdr:x>0.24262</cdr:x>
      <cdr:y>0.90962</cdr:y>
    </cdr:from>
    <cdr:to>
      <cdr:x>0.99028</cdr:x>
      <cdr:y>0.97183</cdr:y>
    </cdr:to>
    <cdr:sp macro="" textlink="Ш16!$A$19">
      <cdr:nvSpPr>
        <cdr:cNvPr id="3" name="Прямоугольник 2">
          <a:extLst xmlns:a="http://schemas.openxmlformats.org/drawingml/2006/main">
            <a:ext uri="{FF2B5EF4-FFF2-40B4-BE49-F238E27FC236}">
              <a16:creationId xmlns:a16="http://schemas.microsoft.com/office/drawing/2014/main" xmlns="" id="{E27EFF4B-32ED-408E-B022-0B3C5349EF16}"/>
            </a:ext>
          </a:extLst>
        </cdr:cNvPr>
        <cdr:cNvSpPr/>
      </cdr:nvSpPr>
      <cdr:spPr>
        <a:xfrm xmlns:a="http://schemas.openxmlformats.org/drawingml/2006/main">
          <a:off x="1286328" y="2810328"/>
          <a:ext cx="3963984" cy="19219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/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r"/>
          <a:fld id="{8F61DFA7-08A8-45C6-94CB-4B53F7FCC0D3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ea typeface="+mn-ea"/>
              <a:cs typeface="Arial"/>
            </a:rPr>
            <a:pPr marL="0" indent="0" algn="r"/>
            <a:t>ИСТОЧНИК: название источника и ссылка на источник</a:t>
          </a:fld>
          <a:endParaRPr lang="ru-RU" sz="900" b="0" i="1" u="none" strike="noStrike">
            <a:solidFill>
              <a:schemeClr val="bg1">
                <a:lumMod val="75000"/>
              </a:schemeClr>
            </a:solidFill>
            <a:latin typeface="Arial"/>
            <a:ea typeface="+mn-ea"/>
            <a:cs typeface="Arial"/>
          </a:endParaRPr>
        </a:p>
      </cdr:txBody>
    </cdr:sp>
  </cdr:relSizeAnchor>
</c:userShapes>
</file>

<file path=xl/drawings/drawing87.xml><?xml version="1.0" encoding="utf-8"?>
<c:userShapes xmlns:c="http://schemas.openxmlformats.org/drawingml/2006/chart">
  <cdr:relSizeAnchor xmlns:cdr="http://schemas.openxmlformats.org/drawingml/2006/chartDrawing">
    <cdr:from>
      <cdr:x>0.14514</cdr:x>
      <cdr:y>0.1431</cdr:y>
    </cdr:from>
    <cdr:to>
      <cdr:x>0.30184</cdr:x>
      <cdr:y>0.23566</cdr:y>
    </cdr:to>
    <cdr:sp macro="" textlink="Ш16!$B$7">
      <cdr:nvSpPr>
        <cdr:cNvPr id="3" name="TextBox 2"/>
        <cdr:cNvSpPr txBox="1"/>
      </cdr:nvSpPr>
      <cdr:spPr>
        <a:xfrm xmlns:a="http://schemas.openxmlformats.org/drawingml/2006/main">
          <a:off x="766341" y="395515"/>
          <a:ext cx="827417" cy="255814"/>
        </a:xfrm>
        <a:prstGeom xmlns:a="http://schemas.openxmlformats.org/drawingml/2006/main" prst="rect">
          <a:avLst/>
        </a:prstGeom>
        <a:noFill xmlns:a="http://schemas.openxmlformats.org/drawingml/2006/main"/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marL="0" marR="0" lvl="0" indent="0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F8FF4123-9501-4B76-A053-490DA3E70DF8}" type="TxLink">
            <a:rPr kumimoji="0" lang="ru-RU" sz="1000" b="1" i="0" u="none" strike="noStrike" kern="0" cap="all" spc="0" normalizeH="0" baseline="0" noProof="0">
              <a:ln>
                <a:noFill/>
              </a:ln>
              <a:solidFill>
                <a:srgbClr val="000000"/>
              </a:solidFill>
              <a:effectLst/>
              <a:uLnTx/>
              <a:uFillTx/>
              <a:latin typeface="Arial"/>
              <a:ea typeface="+mn-ea"/>
              <a:cs typeface="Arial"/>
            </a:rPr>
            <a:pPr marL="0" marR="0" lvl="0" indent="0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Товар 1</a:t>
          </a:fld>
          <a:endParaRPr lang="ru-RU" sz="1100"/>
        </a:p>
      </cdr:txBody>
    </cdr:sp>
  </cdr:relSizeAnchor>
</c:userShapes>
</file>

<file path=xl/drawings/drawing88.xml><?xml version="1.0" encoding="utf-8"?>
<c:userShapes xmlns:c="http://schemas.openxmlformats.org/drawingml/2006/chart">
  <cdr:relSizeAnchor xmlns:cdr="http://schemas.openxmlformats.org/drawingml/2006/chartDrawing">
    <cdr:from>
      <cdr:x>0.06881</cdr:x>
      <cdr:y>0.14475</cdr:y>
    </cdr:from>
    <cdr:to>
      <cdr:x>0.70788</cdr:x>
      <cdr:y>0.23136</cdr:y>
    </cdr:to>
    <cdr:sp macro="" textlink="Ш16!$C$7">
      <cdr:nvSpPr>
        <cdr:cNvPr id="2" name="TextBox 1"/>
        <cdr:cNvSpPr txBox="1"/>
      </cdr:nvSpPr>
      <cdr:spPr>
        <a:xfrm xmlns:a="http://schemas.openxmlformats.org/drawingml/2006/main">
          <a:off x="149434" y="382071"/>
          <a:ext cx="1387929" cy="2286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marR="0" indent="0" algn="l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16B9480A-9865-4A6F-A327-7C8515102501}" type="TxLink">
            <a:rPr lang="ru-RU" sz="1000" b="1" i="0" u="none" strike="noStrike" cap="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marL="0" marR="0" indent="0" algn="l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Товар 2</a:t>
          </a:fld>
          <a:endParaRPr lang="ru-RU" sz="1100" u="sng"/>
        </a:p>
      </cdr:txBody>
    </cdr:sp>
  </cdr:relSizeAnchor>
</c:userShapes>
</file>

<file path=xl/drawings/drawing89.xml><?xml version="1.0" encoding="utf-8"?>
<c:userShapes xmlns:c="http://schemas.openxmlformats.org/drawingml/2006/chart">
  <cdr:relSizeAnchor xmlns:cdr="http://schemas.openxmlformats.org/drawingml/2006/chartDrawing">
    <cdr:from>
      <cdr:x>0.17445</cdr:x>
      <cdr:y>0.11067</cdr:y>
    </cdr:from>
    <cdr:to>
      <cdr:x>0.80194</cdr:x>
      <cdr:y>0.21584</cdr:y>
    </cdr:to>
    <cdr:sp macro="" textlink="Ш16!$D$7">
      <cdr:nvSpPr>
        <cdr:cNvPr id="5" name="TextBox 1"/>
        <cdr:cNvSpPr txBox="1"/>
      </cdr:nvSpPr>
      <cdr:spPr>
        <a:xfrm xmlns:a="http://schemas.openxmlformats.org/drawingml/2006/main">
          <a:off x="379940" y="292120"/>
          <a:ext cx="1366582" cy="27758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marR="0" indent="0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fld id="{9C8EC1E3-9AB2-44F9-81DE-61F9EA5264B8}" type="TxLink">
            <a:rPr lang="ru-RU" sz="1000" b="1" i="0" u="none" strike="noStrike" cap="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marL="0" marR="0" indent="0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/>
            </a:pPr>
            <a:t>Товар 3</a:t>
          </a:fld>
          <a:endParaRPr lang="ru-RU" sz="1100" u="sng"/>
        </a:p>
      </cdr:txBody>
    </cdr: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0.20343</cdr:x>
      <cdr:y>0.90116</cdr:y>
    </cdr:from>
    <cdr:to>
      <cdr:x>0.96375</cdr:x>
      <cdr:y>0.98721</cdr:y>
    </cdr:to>
    <cdr:sp macro="" textlink="Ш1!$A$9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1560988" y="2952751"/>
          <a:ext cx="5834222" cy="281940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C736C232-0EDB-401D-B995-EC190067C362}" type="TxLink">
            <a:rPr lang="ru-RU" sz="10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0.00991</cdr:x>
      <cdr:y>0.11238</cdr:y>
    </cdr:from>
    <cdr:to>
      <cdr:x>0.27413</cdr:x>
      <cdr:y>0.19185</cdr:y>
    </cdr:to>
    <cdr:sp macro="" textlink="Ш1!$A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1B2318DC-ED19-46D4-85E8-D61A90159771}"/>
            </a:ext>
          </a:extLst>
        </cdr:cNvPr>
        <cdr:cNvSpPr txBox="1"/>
      </cdr:nvSpPr>
      <cdr:spPr>
        <a:xfrm xmlns:a="http://schemas.openxmlformats.org/drawingml/2006/main">
          <a:off x="76016" y="368230"/>
          <a:ext cx="2027450" cy="26039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fld id="{FA09F1A2-54BB-4903-B13F-8EC2096A49FC}" type="TxLink">
            <a:rPr lang="ru-RU" sz="10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Категория 1</a:t>
          </a:fld>
          <a:endParaRPr lang="ru-RU" sz="1100" u="sng" cap="small" baseline="0"/>
        </a:p>
      </cdr:txBody>
    </cdr:sp>
  </cdr:relSizeAnchor>
</c:userShapes>
</file>

<file path=xl/drawings/drawing90.xml><?xml version="1.0" encoding="utf-8"?>
<c:userShapes xmlns:c="http://schemas.openxmlformats.org/drawingml/2006/chart">
  <cdr:relSizeAnchor xmlns:cdr="http://schemas.openxmlformats.org/drawingml/2006/chartDrawing">
    <cdr:from>
      <cdr:x>0.04999</cdr:x>
      <cdr:y>0.09162</cdr:y>
    </cdr:from>
    <cdr:to>
      <cdr:x>0.48368</cdr:x>
      <cdr:y>0.15213</cdr:y>
    </cdr:to>
    <cdr:sp macro="" textlink="Ш16!$A$5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E29A16A-2F7B-4ED1-AC83-3E3CC3188E51}"/>
            </a:ext>
          </a:extLst>
        </cdr:cNvPr>
        <cdr:cNvSpPr txBox="1"/>
      </cdr:nvSpPr>
      <cdr:spPr>
        <a:xfrm xmlns:a="http://schemas.openxmlformats.org/drawingml/2006/main">
          <a:off x="265021" y="283566"/>
          <a:ext cx="2299358" cy="18728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33FACE68-6BDA-4562-A208-F2BB562F9368}" type="TxLink">
            <a:rPr lang="ru-RU" sz="1100" b="0" i="0" u="none" strike="noStrike" cap="small" baseline="0">
              <a:solidFill>
                <a:schemeClr val="bg1">
                  <a:lumMod val="75000"/>
                </a:schemeClr>
              </a:solidFill>
              <a:effectLst/>
              <a:latin typeface="Arial"/>
              <a:ea typeface="+mn-ea"/>
              <a:cs typeface="Arial"/>
            </a:rPr>
            <a:pPr/>
            <a:t>Подзаголовок</a:t>
          </a:fld>
          <a:endParaRPr lang="ru-RU" sz="1100" i="0" u="sng" cap="small" baseline="0">
            <a:solidFill>
              <a:schemeClr val="bg1">
                <a:lumMod val="75000"/>
              </a:schemeClr>
            </a:solidFill>
          </a:endParaRPr>
        </a:p>
      </cdr:txBody>
    </cdr:sp>
  </cdr:relSizeAnchor>
  <cdr:relSizeAnchor xmlns:cdr="http://schemas.openxmlformats.org/drawingml/2006/chartDrawing">
    <cdr:from>
      <cdr:x>0.25234</cdr:x>
      <cdr:y>0.91676</cdr:y>
    </cdr:from>
    <cdr:to>
      <cdr:x>1</cdr:x>
      <cdr:y>0.97886</cdr:y>
    </cdr:to>
    <cdr:sp macro="" textlink="Ш16!$A$19">
      <cdr:nvSpPr>
        <cdr:cNvPr id="3" name="Прямоугольник 2">
          <a:extLst xmlns:a="http://schemas.openxmlformats.org/drawingml/2006/main">
            <a:ext uri="{FF2B5EF4-FFF2-40B4-BE49-F238E27FC236}">
              <a16:creationId xmlns:a16="http://schemas.microsoft.com/office/drawing/2014/main" xmlns="" id="{C956C884-8397-4DFF-ADD8-3472D326F28E}"/>
            </a:ext>
          </a:extLst>
        </cdr:cNvPr>
        <cdr:cNvSpPr/>
      </cdr:nvSpPr>
      <cdr:spPr>
        <a:xfrm xmlns:a="http://schemas.openxmlformats.org/drawingml/2006/main">
          <a:off x="1337863" y="2837543"/>
          <a:ext cx="3963984" cy="19219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/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r"/>
          <a:fld id="{4941EEBB-59D2-43FD-9E7F-2C02603E07E2}" type="TxLink">
            <a:rPr lang="ru-RU" sz="900" b="0" i="1" u="none" strike="noStrike">
              <a:solidFill>
                <a:schemeClr val="bg1">
                  <a:lumMod val="75000"/>
                </a:schemeClr>
              </a:solidFill>
              <a:latin typeface="Arial"/>
              <a:ea typeface="+mn-ea"/>
              <a:cs typeface="Arial"/>
            </a:rPr>
            <a:pPr marL="0" indent="0" algn="r"/>
            <a:t>ИСТОЧНИК: название источника и ссылка на источник</a:t>
          </a:fld>
          <a:endParaRPr lang="ru-RU" sz="900" b="0" i="1" u="none" strike="noStrike">
            <a:solidFill>
              <a:schemeClr val="bg1">
                <a:lumMod val="75000"/>
              </a:schemeClr>
            </a:solidFill>
            <a:latin typeface="Arial"/>
            <a:ea typeface="+mn-ea"/>
            <a:cs typeface="Arial"/>
          </a:endParaRPr>
        </a:p>
      </cdr:txBody>
    </cdr:sp>
  </cdr:relSizeAnchor>
</c:userShapes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134802</xdr:colOff>
      <xdr:row>22</xdr:row>
      <xdr:rowOff>29028</xdr:rowOff>
    </xdr:from>
    <xdr:to>
      <xdr:col>7</xdr:col>
      <xdr:colOff>296187</xdr:colOff>
      <xdr:row>39</xdr:row>
      <xdr:rowOff>125185</xdr:rowOff>
    </xdr:to>
    <xdr:grpSp>
      <xdr:nvGrpSpPr>
        <xdr:cNvPr id="3" name="Группа 2">
          <a:extLst>
            <a:ext uri="{FF2B5EF4-FFF2-40B4-BE49-F238E27FC236}">
              <a16:creationId xmlns:a16="http://schemas.microsoft.com/office/drawing/2014/main" xmlns="" id="{00000000-0008-0000-1A00-000003000000}"/>
            </a:ext>
          </a:extLst>
        </xdr:cNvPr>
        <xdr:cNvGrpSpPr/>
      </xdr:nvGrpSpPr>
      <xdr:grpSpPr>
        <a:xfrm>
          <a:off x="134802" y="3585028"/>
          <a:ext cx="5041814" cy="3180443"/>
          <a:chOff x="163830" y="1108529"/>
          <a:chExt cx="5383530" cy="3757022"/>
        </a:xfrm>
      </xdr:grpSpPr>
      <xdr:graphicFrame macro="">
        <xdr:nvGraphicFramePr>
          <xdr:cNvPr id="2" name="Диаграмма 1">
            <a:extLst>
              <a:ext uri="{FF2B5EF4-FFF2-40B4-BE49-F238E27FC236}">
                <a16:creationId xmlns:a16="http://schemas.microsoft.com/office/drawing/2014/main" xmlns="" id="{00000000-0008-0000-1A00-000002000000}"/>
              </a:ext>
            </a:extLst>
          </xdr:cNvPr>
          <xdr:cNvGraphicFramePr>
            <a:graphicFrameLocks/>
          </xdr:cNvGraphicFramePr>
        </xdr:nvGraphicFramePr>
        <xdr:xfrm>
          <a:off x="163830" y="1108529"/>
          <a:ext cx="5383530" cy="375321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5" name="Диаграмма 4">
            <a:extLst>
              <a:ext uri="{FF2B5EF4-FFF2-40B4-BE49-F238E27FC236}">
                <a16:creationId xmlns:a16="http://schemas.microsoft.com/office/drawing/2014/main" xmlns="" id="{00000000-0008-0000-1A00-000005000000}"/>
              </a:ext>
            </a:extLst>
          </xdr:cNvPr>
          <xdr:cNvGraphicFramePr>
            <a:graphicFrameLocks/>
          </xdr:cNvGraphicFramePr>
        </xdr:nvGraphicFramePr>
        <xdr:xfrm>
          <a:off x="3661410" y="1112339"/>
          <a:ext cx="1733550" cy="375321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 editAs="oneCell">
    <xdr:from>
      <xdr:col>8</xdr:col>
      <xdr:colOff>491672</xdr:colOff>
      <xdr:row>22</xdr:row>
      <xdr:rowOff>29028</xdr:rowOff>
    </xdr:from>
    <xdr:to>
      <xdr:col>17</xdr:col>
      <xdr:colOff>2184</xdr:colOff>
      <xdr:row>39</xdr:row>
      <xdr:rowOff>119742</xdr:rowOff>
    </xdr:to>
    <xdr:grpSp>
      <xdr:nvGrpSpPr>
        <xdr:cNvPr id="6" name="Группа 5">
          <a:extLst>
            <a:ext uri="{FF2B5EF4-FFF2-40B4-BE49-F238E27FC236}">
              <a16:creationId xmlns:a16="http://schemas.microsoft.com/office/drawing/2014/main" xmlns="" id="{00000000-0008-0000-1A00-000006000000}"/>
            </a:ext>
          </a:extLst>
        </xdr:cNvPr>
        <xdr:cNvGrpSpPr/>
      </xdr:nvGrpSpPr>
      <xdr:grpSpPr>
        <a:xfrm>
          <a:off x="5988958" y="3585028"/>
          <a:ext cx="5062226" cy="3175000"/>
          <a:chOff x="163830" y="1108529"/>
          <a:chExt cx="5383530" cy="3757022"/>
        </a:xfrm>
      </xdr:grpSpPr>
      <xdr:graphicFrame macro="">
        <xdr:nvGraphicFramePr>
          <xdr:cNvPr id="7" name="Диаграмма 6">
            <a:extLst>
              <a:ext uri="{FF2B5EF4-FFF2-40B4-BE49-F238E27FC236}">
                <a16:creationId xmlns:a16="http://schemas.microsoft.com/office/drawing/2014/main" xmlns="" id="{00000000-0008-0000-1A00-000007000000}"/>
              </a:ext>
            </a:extLst>
          </xdr:cNvPr>
          <xdr:cNvGraphicFramePr>
            <a:graphicFrameLocks/>
          </xdr:cNvGraphicFramePr>
        </xdr:nvGraphicFramePr>
        <xdr:xfrm>
          <a:off x="163830" y="1108529"/>
          <a:ext cx="5383530" cy="375321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graphicFrame macro="">
        <xdr:nvGraphicFramePr>
          <xdr:cNvPr id="8" name="Диаграмма 7">
            <a:extLst>
              <a:ext uri="{FF2B5EF4-FFF2-40B4-BE49-F238E27FC236}">
                <a16:creationId xmlns:a16="http://schemas.microsoft.com/office/drawing/2014/main" xmlns="" id="{00000000-0008-0000-1A00-000008000000}"/>
              </a:ext>
            </a:extLst>
          </xdr:cNvPr>
          <xdr:cNvGraphicFramePr>
            <a:graphicFrameLocks/>
          </xdr:cNvGraphicFramePr>
        </xdr:nvGraphicFramePr>
        <xdr:xfrm>
          <a:off x="3661410" y="1112339"/>
          <a:ext cx="1733550" cy="375321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</xdr:grpSp>
    <xdr:clientData/>
  </xdr:twoCellAnchor>
  <xdr:twoCellAnchor editAs="oneCell">
    <xdr:from>
      <xdr:col>0</xdr:col>
      <xdr:colOff>134802</xdr:colOff>
      <xdr:row>42</xdr:row>
      <xdr:rowOff>119743</xdr:rowOff>
    </xdr:from>
    <xdr:to>
      <xdr:col>7</xdr:col>
      <xdr:colOff>296187</xdr:colOff>
      <xdr:row>58</xdr:row>
      <xdr:rowOff>96886</xdr:rowOff>
    </xdr:to>
    <xdr:grpSp>
      <xdr:nvGrpSpPr>
        <xdr:cNvPr id="9" name="Группа 8">
          <a:extLst>
            <a:ext uri="{FF2B5EF4-FFF2-40B4-BE49-F238E27FC236}">
              <a16:creationId xmlns:a16="http://schemas.microsoft.com/office/drawing/2014/main" xmlns="" id="{00000000-0008-0000-1A00-000009000000}"/>
            </a:ext>
          </a:extLst>
        </xdr:cNvPr>
        <xdr:cNvGrpSpPr/>
      </xdr:nvGrpSpPr>
      <xdr:grpSpPr>
        <a:xfrm>
          <a:off x="134802" y="7376886"/>
          <a:ext cx="5041814" cy="2880000"/>
          <a:chOff x="163830" y="1108529"/>
          <a:chExt cx="5383530" cy="3757022"/>
        </a:xfrm>
      </xdr:grpSpPr>
      <xdr:graphicFrame macro="">
        <xdr:nvGraphicFramePr>
          <xdr:cNvPr id="10" name="Диаграмма 9">
            <a:extLst>
              <a:ext uri="{FF2B5EF4-FFF2-40B4-BE49-F238E27FC236}">
                <a16:creationId xmlns:a16="http://schemas.microsoft.com/office/drawing/2014/main" xmlns="" id="{00000000-0008-0000-1A00-00000A000000}"/>
              </a:ext>
            </a:extLst>
          </xdr:cNvPr>
          <xdr:cNvGraphicFramePr>
            <a:graphicFrameLocks/>
          </xdr:cNvGraphicFramePr>
        </xdr:nvGraphicFramePr>
        <xdr:xfrm>
          <a:off x="163830" y="1108529"/>
          <a:ext cx="5383530" cy="375321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11" name="Диаграмма 10">
            <a:extLst>
              <a:ext uri="{FF2B5EF4-FFF2-40B4-BE49-F238E27FC236}">
                <a16:creationId xmlns:a16="http://schemas.microsoft.com/office/drawing/2014/main" xmlns="" id="{00000000-0008-0000-1A00-00000B000000}"/>
              </a:ext>
            </a:extLst>
          </xdr:cNvPr>
          <xdr:cNvGraphicFramePr>
            <a:graphicFrameLocks/>
          </xdr:cNvGraphicFramePr>
        </xdr:nvGraphicFramePr>
        <xdr:xfrm>
          <a:off x="3661410" y="1112339"/>
          <a:ext cx="1733550" cy="375321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 editAs="oneCell">
    <xdr:from>
      <xdr:col>8</xdr:col>
      <xdr:colOff>491672</xdr:colOff>
      <xdr:row>42</xdr:row>
      <xdr:rowOff>119743</xdr:rowOff>
    </xdr:from>
    <xdr:to>
      <xdr:col>17</xdr:col>
      <xdr:colOff>2184</xdr:colOff>
      <xdr:row>58</xdr:row>
      <xdr:rowOff>96886</xdr:rowOff>
    </xdr:to>
    <xdr:grpSp>
      <xdr:nvGrpSpPr>
        <xdr:cNvPr id="12" name="Группа 11">
          <a:extLst>
            <a:ext uri="{FF2B5EF4-FFF2-40B4-BE49-F238E27FC236}">
              <a16:creationId xmlns:a16="http://schemas.microsoft.com/office/drawing/2014/main" xmlns="" id="{00000000-0008-0000-1A00-00000C000000}"/>
            </a:ext>
          </a:extLst>
        </xdr:cNvPr>
        <xdr:cNvGrpSpPr/>
      </xdr:nvGrpSpPr>
      <xdr:grpSpPr>
        <a:xfrm>
          <a:off x="5988958" y="7376886"/>
          <a:ext cx="5062226" cy="2880000"/>
          <a:chOff x="163830" y="1108529"/>
          <a:chExt cx="5383530" cy="3757022"/>
        </a:xfrm>
      </xdr:grpSpPr>
      <xdr:graphicFrame macro="">
        <xdr:nvGraphicFramePr>
          <xdr:cNvPr id="13" name="Диаграмма 12">
            <a:extLst>
              <a:ext uri="{FF2B5EF4-FFF2-40B4-BE49-F238E27FC236}">
                <a16:creationId xmlns:a16="http://schemas.microsoft.com/office/drawing/2014/main" xmlns="" id="{00000000-0008-0000-1A00-00000D000000}"/>
              </a:ext>
            </a:extLst>
          </xdr:cNvPr>
          <xdr:cNvGraphicFramePr>
            <a:graphicFrameLocks/>
          </xdr:cNvGraphicFramePr>
        </xdr:nvGraphicFramePr>
        <xdr:xfrm>
          <a:off x="163830" y="1108529"/>
          <a:ext cx="5383530" cy="375321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  <xdr:graphicFrame macro="">
        <xdr:nvGraphicFramePr>
          <xdr:cNvPr id="14" name="Диаграмма 13">
            <a:extLst>
              <a:ext uri="{FF2B5EF4-FFF2-40B4-BE49-F238E27FC236}">
                <a16:creationId xmlns:a16="http://schemas.microsoft.com/office/drawing/2014/main" xmlns="" id="{00000000-0008-0000-1A00-00000E000000}"/>
              </a:ext>
            </a:extLst>
          </xdr:cNvPr>
          <xdr:cNvGraphicFramePr>
            <a:graphicFrameLocks/>
          </xdr:cNvGraphicFramePr>
        </xdr:nvGraphicFramePr>
        <xdr:xfrm>
          <a:off x="3661410" y="1112339"/>
          <a:ext cx="1733550" cy="3753212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8"/>
          </a:graphicData>
        </a:graphic>
      </xdr:graphicFrame>
    </xdr:grpSp>
    <xdr:clientData/>
  </xdr:twoCellAnchor>
  <xdr:twoCellAnchor editAs="oneCell">
    <xdr:from>
      <xdr:col>0</xdr:col>
      <xdr:colOff>125185</xdr:colOff>
      <xdr:row>59</xdr:row>
      <xdr:rowOff>174170</xdr:rowOff>
    </xdr:from>
    <xdr:to>
      <xdr:col>17</xdr:col>
      <xdr:colOff>0</xdr:colOff>
      <xdr:row>69</xdr:row>
      <xdr:rowOff>21770</xdr:rowOff>
    </xdr:to>
    <xdr:sp macro="" textlink="">
      <xdr:nvSpPr>
        <xdr:cNvPr id="16" name="Прямоугольник: скругленные углы 3">
          <a:extLst>
            <a:ext uri="{FF2B5EF4-FFF2-40B4-BE49-F238E27FC236}">
              <a16:creationId xmlns:a16="http://schemas.microsoft.com/office/drawing/2014/main" xmlns="" id="{00000000-0008-0000-1A00-000010000000}"/>
            </a:ext>
          </a:extLst>
        </xdr:cNvPr>
        <xdr:cNvSpPr/>
      </xdr:nvSpPr>
      <xdr:spPr>
        <a:xfrm>
          <a:off x="125185" y="10365920"/>
          <a:ext cx="10365922" cy="1616529"/>
        </a:xfrm>
        <a:prstGeom prst="roundRect">
          <a:avLst/>
        </a:prstGeom>
        <a:solidFill>
          <a:schemeClr val="bg1">
            <a:lumMod val="95000"/>
          </a:schemeClr>
        </a:solidFill>
        <a:ln w="9525">
          <a:solidFill>
            <a:srgbClr val="00B05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ru-RU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Советы от </a:t>
          </a:r>
          <a:r>
            <a:rPr lang="en-US" sz="1000" b="1">
              <a:ln>
                <a:noFill/>
              </a:ln>
              <a:solidFill>
                <a:srgbClr val="00B050"/>
              </a:solidFill>
              <a:latin typeface="+mn-lt"/>
              <a:ea typeface="+mn-ea"/>
              <a:cs typeface="+mn-cs"/>
            </a:rPr>
            <a:t>Excellent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Когда перед Вами стоит задача показать разброс значений,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можно не выравнивать от большего к меньшему, как в данных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примерах. В остальных случаях лучше выровнять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Средние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и итоговые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значения (см.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диаграммы </a:t>
          </a: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 и 2) лучше визуально отделять от основного массива данных цветом и пробелами.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На одной диаграмме можно вынести автоматически дополнительную информацию, например, фамилии директоров по каждому магазину (диаграмма №4), или любой другой комментарий. Для этого необходимо заполнить в таблице столбец </a:t>
          </a:r>
          <a:r>
            <a:rPr lang="en-US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B.</a:t>
          </a:r>
        </a:p>
        <a:p>
          <a:pPr marL="171450" indent="-171450" algn="l">
            <a:spcBef>
              <a:spcPts val="600"/>
            </a:spcBef>
            <a:buClr>
              <a:srgbClr val="00B050"/>
            </a:buClr>
            <a:buSzPct val="150000"/>
            <a:buFont typeface="Wingdings" panose="05000000000000000000" pitchFamily="2" charset="2"/>
            <a:buChar char="ü"/>
          </a:pPr>
          <a:r>
            <a:rPr lang="ru-RU" sz="1000" b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Такой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 тип диаграммы не подходить для отображения динамики. Т.е. не надо располагать по оси </a:t>
          </a:r>
          <a:r>
            <a:rPr lang="en-US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Y </a:t>
          </a:r>
          <a:r>
            <a:rPr lang="ru-RU" sz="1000" b="0" baseline="0">
              <a:ln>
                <a:noFill/>
              </a:ln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временные периды (месяца, кварталы, годы). Для оторбажения динамики во времени используйте Шаблон №2</a:t>
          </a:r>
          <a:endParaRPr lang="ru-RU" sz="1000" b="0">
            <a:ln>
              <a:noFill/>
            </a:ln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92.xml><?xml version="1.0" encoding="utf-8"?>
<c:userShapes xmlns:c="http://schemas.openxmlformats.org/drawingml/2006/chart">
  <cdr:relSizeAnchor xmlns:cdr="http://schemas.openxmlformats.org/drawingml/2006/chartDrawing">
    <cdr:from>
      <cdr:x>0.01449</cdr:x>
      <cdr:y>0.91547</cdr:y>
    </cdr:from>
    <cdr:to>
      <cdr:x>0.97585</cdr:x>
      <cdr:y>0.98321</cdr:y>
    </cdr:to>
    <cdr:sp macro="" textlink="Ш17!$A$20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71584" y="2795815"/>
          <a:ext cx="4749324" cy="206881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0.13284</cdr:x>
      <cdr:y>0.10598</cdr:y>
    </cdr:from>
    <cdr:to>
      <cdr:x>0.30698</cdr:x>
      <cdr:y>0.1703</cdr:y>
    </cdr:to>
    <cdr:sp macro="" textlink="Ш17!$A$6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4DAE074-BF88-4294-BD29-FDB8837AF781}"/>
            </a:ext>
          </a:extLst>
        </cdr:cNvPr>
        <cdr:cNvSpPr txBox="1"/>
      </cdr:nvSpPr>
      <cdr:spPr>
        <a:xfrm xmlns:a="http://schemas.openxmlformats.org/drawingml/2006/main">
          <a:off x="715160" y="386410"/>
          <a:ext cx="937460" cy="2345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82A83068-837B-47C4-9277-FD16127D2169}" type="TxLink">
            <a:rPr lang="ru-RU" sz="9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 </a:t>
          </a:fld>
          <a:endParaRPr lang="ru-RU" sz="1050" u="sng" cap="small" baseline="0"/>
        </a:p>
      </cdr:txBody>
    </cdr:sp>
  </cdr:relSizeAnchor>
  <cdr:relSizeAnchor xmlns:cdr="http://schemas.openxmlformats.org/drawingml/2006/chartDrawing">
    <cdr:from>
      <cdr:x>0.07578</cdr:x>
      <cdr:y>0.28196</cdr:y>
    </cdr:from>
    <cdr:to>
      <cdr:x>0.44303</cdr:x>
      <cdr:y>0.33281</cdr:y>
    </cdr:to>
    <cdr:sp macro="" textlink="">
      <cdr:nvSpPr>
        <cdr:cNvPr id="5" name="Прямоугольник 4">
          <a:extLst xmlns:a="http://schemas.openxmlformats.org/drawingml/2006/main">
            <a:ext uri="{FF2B5EF4-FFF2-40B4-BE49-F238E27FC236}">
              <a16:creationId xmlns:a16="http://schemas.microsoft.com/office/drawing/2014/main" xmlns="" id="{F03D529E-168D-4910-A37A-A3B22C41A277}"/>
            </a:ext>
          </a:extLst>
        </cdr:cNvPr>
        <cdr:cNvSpPr/>
      </cdr:nvSpPr>
      <cdr:spPr>
        <a:xfrm xmlns:a="http://schemas.openxmlformats.org/drawingml/2006/main">
          <a:off x="374575" y="866322"/>
          <a:ext cx="1815293" cy="156209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t"/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endParaRPr lang="en-US" sz="1100"/>
        </a:p>
      </cdr:txBody>
    </cdr:sp>
  </cdr:relSizeAnchor>
</c:userShapes>
</file>

<file path=xl/drawings/drawing93.xml><?xml version="1.0" encoding="utf-8"?>
<c:userShapes xmlns:c="http://schemas.openxmlformats.org/drawingml/2006/chart">
  <cdr:relSizeAnchor xmlns:cdr="http://schemas.openxmlformats.org/drawingml/2006/chartDrawing">
    <cdr:from>
      <cdr:x>0.13509</cdr:x>
      <cdr:y>0.28124</cdr:y>
    </cdr:from>
    <cdr:to>
      <cdr:x>0.83839</cdr:x>
      <cdr:y>0.33303</cdr:y>
    </cdr:to>
    <cdr:sp macro="" textlink="">
      <cdr:nvSpPr>
        <cdr:cNvPr id="6" name="Прямоугольник 5">
          <a:extLst xmlns:a="http://schemas.openxmlformats.org/drawingml/2006/main">
            <a:ext uri="{FF2B5EF4-FFF2-40B4-BE49-F238E27FC236}">
              <a16:creationId xmlns:a16="http://schemas.microsoft.com/office/drawing/2014/main" xmlns="" id="{4038C3AD-44F1-496E-9644-FFABDB8D86E5}"/>
            </a:ext>
          </a:extLst>
        </cdr:cNvPr>
        <cdr:cNvSpPr/>
      </cdr:nvSpPr>
      <cdr:spPr>
        <a:xfrm xmlns:a="http://schemas.openxmlformats.org/drawingml/2006/main">
          <a:off x="215124" y="865682"/>
          <a:ext cx="1119987" cy="159414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t"/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endParaRPr lang="en-US" sz="1100"/>
        </a:p>
      </cdr:txBody>
    </cdr:sp>
  </cdr:relSizeAnchor>
  <cdr:relSizeAnchor xmlns:cdr="http://schemas.openxmlformats.org/drawingml/2006/chartDrawing">
    <cdr:from>
      <cdr:x>0.25575</cdr:x>
      <cdr:y>0.12867</cdr:y>
    </cdr:from>
    <cdr:to>
      <cdr:x>0.77821</cdr:x>
      <cdr:y>0.23688</cdr:y>
    </cdr:to>
    <cdr:sp macro="" textlink="Ш17!$E$6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4DAE074-BF88-4294-BD29-FDB8837AF781}"/>
            </a:ext>
          </a:extLst>
        </cdr:cNvPr>
        <cdr:cNvSpPr txBox="1"/>
      </cdr:nvSpPr>
      <cdr:spPr>
        <a:xfrm xmlns:a="http://schemas.openxmlformats.org/drawingml/2006/main">
          <a:off x="395412" y="398901"/>
          <a:ext cx="807786" cy="33547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>
          <a:spAutoFit/>
        </a:bodyPr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fld id="{F865E4B1-E089-4461-A447-D2DA513A23F9}" type="TxLink">
            <a:rPr lang="ru-RU" sz="8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algn="ctr"/>
            <a:t>Изм. за год,
2022 vs 2021</a:t>
          </a:fld>
          <a:endParaRPr lang="ru-RU" sz="1000" b="0" u="sng" cap="small" baseline="0"/>
        </a:p>
      </cdr:txBody>
    </cdr:sp>
  </cdr:relSizeAnchor>
</c:userShapes>
</file>

<file path=xl/drawings/drawing94.xml><?xml version="1.0" encoding="utf-8"?>
<c:userShapes xmlns:c="http://schemas.openxmlformats.org/drawingml/2006/chart">
  <cdr:relSizeAnchor xmlns:cdr="http://schemas.openxmlformats.org/drawingml/2006/chartDrawing">
    <cdr:from>
      <cdr:x>0.01449</cdr:x>
      <cdr:y>0.90996</cdr:y>
    </cdr:from>
    <cdr:to>
      <cdr:x>0.97585</cdr:x>
      <cdr:y>0.98321</cdr:y>
    </cdr:to>
    <cdr:sp macro="" textlink="Ш17!$A$20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71557" y="2774043"/>
          <a:ext cx="4747582" cy="223306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0.13284</cdr:x>
      <cdr:y>0.10598</cdr:y>
    </cdr:from>
    <cdr:to>
      <cdr:x>0.30698</cdr:x>
      <cdr:y>0.1703</cdr:y>
    </cdr:to>
    <cdr:sp macro="" textlink="Ш17!$A$6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4DAE074-BF88-4294-BD29-FDB8837AF781}"/>
            </a:ext>
          </a:extLst>
        </cdr:cNvPr>
        <cdr:cNvSpPr txBox="1"/>
      </cdr:nvSpPr>
      <cdr:spPr>
        <a:xfrm xmlns:a="http://schemas.openxmlformats.org/drawingml/2006/main">
          <a:off x="715160" y="386410"/>
          <a:ext cx="937460" cy="2345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82A83068-837B-47C4-9277-FD16127D2169}" type="TxLink">
            <a:rPr lang="ru-RU" sz="9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 </a:t>
          </a:fld>
          <a:endParaRPr lang="ru-RU" sz="1050" u="sng" cap="small" baseline="0"/>
        </a:p>
      </cdr:txBody>
    </cdr:sp>
  </cdr:relSizeAnchor>
  <cdr:relSizeAnchor xmlns:cdr="http://schemas.openxmlformats.org/drawingml/2006/chartDrawing">
    <cdr:from>
      <cdr:x>0.07771</cdr:x>
      <cdr:y>0.28736</cdr:y>
    </cdr:from>
    <cdr:to>
      <cdr:x>0.44496</cdr:x>
      <cdr:y>0.33235</cdr:y>
    </cdr:to>
    <cdr:sp macro="" textlink="">
      <cdr:nvSpPr>
        <cdr:cNvPr id="5" name="Прямоугольник 4">
          <a:extLst xmlns:a="http://schemas.openxmlformats.org/drawingml/2006/main">
            <a:ext uri="{FF2B5EF4-FFF2-40B4-BE49-F238E27FC236}">
              <a16:creationId xmlns:a16="http://schemas.microsoft.com/office/drawing/2014/main" xmlns="" id="{F03D529E-168D-4910-A37A-A3B22C41A277}"/>
            </a:ext>
          </a:extLst>
        </cdr:cNvPr>
        <cdr:cNvSpPr/>
      </cdr:nvSpPr>
      <cdr:spPr>
        <a:xfrm xmlns:a="http://schemas.openxmlformats.org/drawingml/2006/main">
          <a:off x="385070" y="882944"/>
          <a:ext cx="1819885" cy="138263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t"/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endParaRPr lang="en-US" sz="1100"/>
        </a:p>
      </cdr:txBody>
    </cdr:sp>
  </cdr:relSizeAnchor>
</c:userShapes>
</file>

<file path=xl/drawings/drawing95.xml><?xml version="1.0" encoding="utf-8"?>
<c:userShapes xmlns:c="http://schemas.openxmlformats.org/drawingml/2006/chart">
  <cdr:relSizeAnchor xmlns:cdr="http://schemas.openxmlformats.org/drawingml/2006/chartDrawing">
    <cdr:from>
      <cdr:x>0.12851</cdr:x>
      <cdr:y>0.28557</cdr:y>
    </cdr:from>
    <cdr:to>
      <cdr:x>0.83181</cdr:x>
      <cdr:y>0.33242</cdr:y>
    </cdr:to>
    <cdr:sp macro="" textlink="">
      <cdr:nvSpPr>
        <cdr:cNvPr id="6" name="Прямоугольник 5">
          <a:extLst xmlns:a="http://schemas.openxmlformats.org/drawingml/2006/main">
            <a:ext uri="{FF2B5EF4-FFF2-40B4-BE49-F238E27FC236}">
              <a16:creationId xmlns:a16="http://schemas.microsoft.com/office/drawing/2014/main" xmlns="" id="{4038C3AD-44F1-496E-9644-FFABDB8D86E5}"/>
            </a:ext>
          </a:extLst>
        </cdr:cNvPr>
        <cdr:cNvSpPr/>
      </cdr:nvSpPr>
      <cdr:spPr>
        <a:xfrm xmlns:a="http://schemas.openxmlformats.org/drawingml/2006/main">
          <a:off x="205061" y="877446"/>
          <a:ext cx="1122256" cy="143955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t"/>
        <a:lstStyle xmlns:a="http://schemas.openxmlformats.org/drawingml/2006/main"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endParaRPr lang="en-US" sz="1100"/>
        </a:p>
      </cdr:txBody>
    </cdr:sp>
  </cdr:relSizeAnchor>
  <cdr:relSizeAnchor xmlns:cdr="http://schemas.openxmlformats.org/drawingml/2006/chartDrawing">
    <cdr:from>
      <cdr:x>0.24301</cdr:x>
      <cdr:y>0.11675</cdr:y>
    </cdr:from>
    <cdr:to>
      <cdr:x>0.76821</cdr:x>
      <cdr:y>0.22515</cdr:y>
    </cdr:to>
    <cdr:sp macro="" textlink="Ш17!$E$6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4DAE074-BF88-4294-BD29-FDB8837AF781}"/>
            </a:ext>
          </a:extLst>
        </cdr:cNvPr>
        <cdr:cNvSpPr txBox="1"/>
      </cdr:nvSpPr>
      <cdr:spPr>
        <a:xfrm xmlns:a="http://schemas.openxmlformats.org/drawingml/2006/main">
          <a:off x="373772" y="361312"/>
          <a:ext cx="807786" cy="33547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>
          <a:spAutoFit/>
        </a:bodyPr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fld id="{F865E4B1-E089-4461-A447-D2DA513A23F9}" type="TxLink">
            <a:rPr lang="ru-RU" sz="8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algn="ctr"/>
            <a:t>Изм. за год,
2022 vs 2021</a:t>
          </a:fld>
          <a:endParaRPr lang="ru-RU" sz="1000" u="sng" cap="small" baseline="0"/>
        </a:p>
      </cdr:txBody>
    </cdr:sp>
  </cdr:relSizeAnchor>
</c:userShapes>
</file>

<file path=xl/drawings/drawing96.xml><?xml version="1.0" encoding="utf-8"?>
<c:userShapes xmlns:c="http://schemas.openxmlformats.org/drawingml/2006/chart">
  <cdr:relSizeAnchor xmlns:cdr="http://schemas.openxmlformats.org/drawingml/2006/chartDrawing">
    <cdr:from>
      <cdr:x>0.01449</cdr:x>
      <cdr:y>0.90352</cdr:y>
    </cdr:from>
    <cdr:to>
      <cdr:x>0.97585</cdr:x>
      <cdr:y>0.98321</cdr:y>
    </cdr:to>
    <cdr:sp macro="" textlink="Ш17!$A$20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80011" y="3167015"/>
          <a:ext cx="5307330" cy="279333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0.13284</cdr:x>
      <cdr:y>0.10598</cdr:y>
    </cdr:from>
    <cdr:to>
      <cdr:x>0.30698</cdr:x>
      <cdr:y>0.1703</cdr:y>
    </cdr:to>
    <cdr:sp macro="" textlink="Ш17!$A$6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4DAE074-BF88-4294-BD29-FDB8837AF781}"/>
            </a:ext>
          </a:extLst>
        </cdr:cNvPr>
        <cdr:cNvSpPr txBox="1"/>
      </cdr:nvSpPr>
      <cdr:spPr>
        <a:xfrm xmlns:a="http://schemas.openxmlformats.org/drawingml/2006/main">
          <a:off x="715160" y="386410"/>
          <a:ext cx="937460" cy="2345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82A83068-837B-47C4-9277-FD16127D2169}" type="TxLink">
            <a:rPr lang="ru-RU" sz="9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 </a:t>
          </a:fld>
          <a:endParaRPr lang="ru-RU" sz="1050" u="sng" cap="small" baseline="0"/>
        </a:p>
      </cdr:txBody>
    </cdr:sp>
  </cdr:relSizeAnchor>
</c:userShapes>
</file>

<file path=xl/drawings/drawing97.xml><?xml version="1.0" encoding="utf-8"?>
<c:userShapes xmlns:c="http://schemas.openxmlformats.org/drawingml/2006/chart">
  <cdr:relSizeAnchor xmlns:cdr="http://schemas.openxmlformats.org/drawingml/2006/chartDrawing">
    <cdr:from>
      <cdr:x>0.24919</cdr:x>
      <cdr:y>0.12181</cdr:y>
    </cdr:from>
    <cdr:to>
      <cdr:x>0.77166</cdr:x>
      <cdr:y>0.24143</cdr:y>
    </cdr:to>
    <cdr:sp macro="" textlink="Ш17!$E$6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4DAE074-BF88-4294-BD29-FDB8837AF781}"/>
            </a:ext>
          </a:extLst>
        </cdr:cNvPr>
        <cdr:cNvSpPr txBox="1"/>
      </cdr:nvSpPr>
      <cdr:spPr>
        <a:xfrm xmlns:a="http://schemas.openxmlformats.org/drawingml/2006/main">
          <a:off x="385278" y="341626"/>
          <a:ext cx="807785" cy="33547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>
          <a:spAutoFit/>
        </a:bodyPr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fld id="{F865E4B1-E089-4461-A447-D2DA513A23F9}" type="TxLink">
            <a:rPr lang="ru-RU" sz="8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algn="ctr"/>
            <a:t>Изм. за год,
2022 vs 2021</a:t>
          </a:fld>
          <a:endParaRPr lang="ru-RU" sz="1000" u="sng" cap="small" baseline="0"/>
        </a:p>
      </cdr:txBody>
    </cdr:sp>
  </cdr:relSizeAnchor>
</c:userShapes>
</file>

<file path=xl/drawings/drawing98.xml><?xml version="1.0" encoding="utf-8"?>
<c:userShapes xmlns:c="http://schemas.openxmlformats.org/drawingml/2006/chart">
  <cdr:relSizeAnchor xmlns:cdr="http://schemas.openxmlformats.org/drawingml/2006/chartDrawing">
    <cdr:from>
      <cdr:x>0.01449</cdr:x>
      <cdr:y>0.90352</cdr:y>
    </cdr:from>
    <cdr:to>
      <cdr:x>0.97585</cdr:x>
      <cdr:y>0.98321</cdr:y>
    </cdr:to>
    <cdr:sp macro="" textlink="Ш17!$A$20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xmlns="" id="{183A3DC9-399D-4173-9B8F-9D6CA7063D5A}"/>
            </a:ext>
          </a:extLst>
        </cdr:cNvPr>
        <cdr:cNvSpPr txBox="1"/>
      </cdr:nvSpPr>
      <cdr:spPr>
        <a:xfrm xmlns:a="http://schemas.openxmlformats.org/drawingml/2006/main">
          <a:off x="80011" y="3167015"/>
          <a:ext cx="5307330" cy="279333"/>
        </a:xfrm>
        <a:prstGeom xmlns:a="http://schemas.openxmlformats.org/drawingml/2006/main" prst="rect">
          <a:avLst/>
        </a:prstGeom>
        <a:ln xmlns:a="http://schemas.openxmlformats.org/drawingml/2006/main">
          <a:noFill/>
        </a:ln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r" rtl="0" eaLnBrk="1" fontAlgn="auto" latinLnBrk="0" hangingPunct="1"/>
          <a:fld id="{52C446BA-4792-422F-97BA-F5B66B591B98}" type="TxLink">
            <a:rPr lang="ru-RU" sz="900" b="0" i="1" u="none" strike="noStrike" baseline="0">
              <a:solidFill>
                <a:srgbClr val="BFBFBF"/>
              </a:solidFill>
              <a:effectLst/>
              <a:latin typeface="Arial"/>
              <a:ea typeface="Roboto Light" panose="02000000000000000000" pitchFamily="2" charset="0"/>
              <a:cs typeface="Arial"/>
            </a:rPr>
            <a:pPr algn="r" rtl="0" eaLnBrk="1" fontAlgn="auto" latinLnBrk="0" hangingPunct="1"/>
            <a:t>ИСТОЧНИК: название источника и ссылка на источник</a:t>
          </a:fld>
          <a:endParaRPr lang="en-US" b="0" i="1">
            <a:solidFill>
              <a:schemeClr val="bg1">
                <a:lumMod val="50000"/>
              </a:schemeClr>
            </a:solidFill>
            <a:effectLst/>
            <a:latin typeface="Roboto Light" panose="02000000000000000000" pitchFamily="2" charset="0"/>
            <a:ea typeface="Roboto Light" panose="02000000000000000000" pitchFamily="2" charset="0"/>
          </a:endParaRPr>
        </a:p>
      </cdr:txBody>
    </cdr:sp>
  </cdr:relSizeAnchor>
  <cdr:relSizeAnchor xmlns:cdr="http://schemas.openxmlformats.org/drawingml/2006/chartDrawing">
    <cdr:from>
      <cdr:x>0.13284</cdr:x>
      <cdr:y>0.10598</cdr:y>
    </cdr:from>
    <cdr:to>
      <cdr:x>0.30698</cdr:x>
      <cdr:y>0.1703</cdr:y>
    </cdr:to>
    <cdr:sp macro="" textlink="Ш17!$A$6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4DAE074-BF88-4294-BD29-FDB8837AF781}"/>
            </a:ext>
          </a:extLst>
        </cdr:cNvPr>
        <cdr:cNvSpPr txBox="1"/>
      </cdr:nvSpPr>
      <cdr:spPr>
        <a:xfrm xmlns:a="http://schemas.openxmlformats.org/drawingml/2006/main">
          <a:off x="715160" y="386410"/>
          <a:ext cx="937460" cy="2345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fld id="{82A83068-837B-47C4-9277-FD16127D2169}" type="TxLink">
            <a:rPr lang="ru-RU" sz="9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/>
            <a:t> </a:t>
          </a:fld>
          <a:endParaRPr lang="ru-RU" sz="1050" u="sng" cap="small" baseline="0"/>
        </a:p>
      </cdr:txBody>
    </cdr:sp>
  </cdr:relSizeAnchor>
</c:userShapes>
</file>

<file path=xl/drawings/drawing99.xml><?xml version="1.0" encoding="utf-8"?>
<c:userShapes xmlns:c="http://schemas.openxmlformats.org/drawingml/2006/chart">
  <cdr:relSizeAnchor xmlns:cdr="http://schemas.openxmlformats.org/drawingml/2006/chartDrawing">
    <cdr:from>
      <cdr:x>0.25541</cdr:x>
      <cdr:y>0.11404</cdr:y>
    </cdr:from>
    <cdr:to>
      <cdr:x>0.7806</cdr:x>
      <cdr:y>0.23366</cdr:y>
    </cdr:to>
    <cdr:sp macro="" textlink="Ш17!$E$6">
      <cdr:nvSpPr>
        <cdr:cNvPr id="4" name="TextBox 1">
          <a:extLst xmlns:a="http://schemas.openxmlformats.org/drawingml/2006/main">
            <a:ext uri="{FF2B5EF4-FFF2-40B4-BE49-F238E27FC236}">
              <a16:creationId xmlns:a16="http://schemas.microsoft.com/office/drawing/2014/main" xmlns="" id="{A4DAE074-BF88-4294-BD29-FDB8837AF781}"/>
            </a:ext>
          </a:extLst>
        </cdr:cNvPr>
        <cdr:cNvSpPr txBox="1"/>
      </cdr:nvSpPr>
      <cdr:spPr>
        <a:xfrm xmlns:a="http://schemas.openxmlformats.org/drawingml/2006/main">
          <a:off x="392837" y="319835"/>
          <a:ext cx="807786" cy="33547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none" rtlCol="0">
          <a:spAutoFit/>
        </a:bodyPr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fld id="{F865E4B1-E089-4461-A447-D2DA513A23F9}" type="TxLink">
            <a:rPr lang="ru-RU" sz="800" b="0" i="0" u="none" strike="noStrike" cap="small" baseline="0">
              <a:solidFill>
                <a:srgbClr val="000000"/>
              </a:solidFill>
              <a:effectLst/>
              <a:latin typeface="Arial"/>
              <a:ea typeface="+mn-ea"/>
              <a:cs typeface="Arial"/>
            </a:rPr>
            <a:pPr algn="ctr"/>
            <a:t>Изм. за год,
2022 vs 2021</a:t>
          </a:fld>
          <a:endParaRPr lang="ru-RU" sz="1000" u="sng" cap="small" baseline="0"/>
        </a:p>
      </cdr:txBody>
    </cdr:sp>
  </cdr:relSizeAnchor>
</c:userShape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olgab\Desktop\&#1050;&#1053;&#1048;&#1043;&#1040;\&#1050;&#1085;&#1080;&#1075;&#1072;%20&#1079;&#1072;%2090%20&#1076;&#1085;&#1077;&#1081;\&#1044;&#1080;&#1072;&#1075;&#1088;&#1072;&#1084;&#1084;&#1099;%20&#1076;&#1083;&#1103;%20&#1082;&#1085;&#1080;&#1075;&#1080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Гистограммы"/>
      <sheetName val="Спарклайны"/>
      <sheetName val="Закрепление"/>
      <sheetName val="Петя"/>
      <sheetName val="Маша"/>
      <sheetName val="Владимир"/>
      <sheetName val="Владимир2"/>
      <sheetName val="Одна подпись"/>
      <sheetName val="Сетка"/>
      <sheetName val="Табл"/>
      <sheetName val="Табл1."/>
      <sheetName val="Иерархия"/>
      <sheetName val="Табл2"/>
      <sheetName val="Формат"/>
      <sheetName val="Гистограммы в яч"/>
      <sheetName val="Скольз ср"/>
      <sheetName val="Ошибки"/>
      <sheetName val="Фишки Excel"/>
      <sheetName val="Перекрытие"/>
      <sheetName val="Идея1"/>
      <sheetName val="Идея2"/>
      <sheetName val="Идея3"/>
      <sheetName val="Идея4"/>
      <sheetName val="Идея5"/>
      <sheetName val="Идея 6"/>
      <sheetName val="Идея 7"/>
      <sheetName val="Идея 8"/>
      <sheetName val="Кейсы"/>
      <sheetName val="Соцдем"/>
      <sheetName val="Соцдем (2)"/>
      <sheetName val="Лист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</sheetDataSet>
  </externalBook>
</externalLink>
</file>

<file path=xl/theme/theme1.xml><?xml version="1.0" encoding="utf-8"?>
<a:theme xmlns:a="http://schemas.openxmlformats.org/drawingml/2006/main" name="Тема Office">
  <a:themeElements>
    <a:clrScheme name="Другая 5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4472C4"/>
      </a:hlink>
      <a:folHlink>
        <a:srgbClr val="742F7D"/>
      </a:folHlink>
    </a:clrScheme>
    <a:fontScheme name="Другая 2">
      <a:majorFont>
        <a:latin typeface="Arial"/>
        <a:ea typeface=""/>
        <a:cs typeface=""/>
      </a:majorFont>
      <a:minorFont>
        <a:latin typeface="Arial"/>
        <a:ea typeface=""/>
        <a:cs typeface="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0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1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2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3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4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5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6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7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8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9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0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1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2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3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4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5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6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7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8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9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0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6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7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8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9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0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1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2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3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4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5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6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7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8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9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5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50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51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6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7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8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9.xml><?xml version="1.0" encoding="utf-8"?>
<a:themeOverride xmlns:a="http://schemas.openxmlformats.org/drawingml/2006/main">
  <a:clrScheme name="Синий и зеленый">
    <a:dk1>
      <a:sysClr val="windowText" lastClr="000000"/>
    </a:dk1>
    <a:lt1>
      <a:sysClr val="window" lastClr="FFFFFF"/>
    </a:lt1>
    <a:dk2>
      <a:srgbClr val="373545"/>
    </a:dk2>
    <a:lt2>
      <a:srgbClr val="CEDBE6"/>
    </a:lt2>
    <a:accent1>
      <a:srgbClr val="3494BA"/>
    </a:accent1>
    <a:accent2>
      <a:srgbClr val="58B6C0"/>
    </a:accent2>
    <a:accent3>
      <a:srgbClr val="75BDA7"/>
    </a:accent3>
    <a:accent4>
      <a:srgbClr val="7A8C8E"/>
    </a:accent4>
    <a:accent5>
      <a:srgbClr val="84ACB6"/>
    </a:accent5>
    <a:accent6>
      <a:srgbClr val="2683C6"/>
    </a:accent6>
    <a:hlink>
      <a:srgbClr val="6B9F25"/>
    </a:hlink>
    <a:folHlink>
      <a:srgbClr val="9F6715"/>
    </a:folHlink>
  </a:clrScheme>
  <a:fontScheme name="Стандартная">
    <a:majorFont>
      <a:latin typeface="Calibri Light"/>
      <a:ea typeface=""/>
      <a:cs typeface=""/>
      <a:font script="Jpan" typeface="ＭＳ 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Angsana New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明朝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Cordia New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Стандартная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.bin"/><Relationship Id="rId3" Type="http://schemas.openxmlformats.org/officeDocument/2006/relationships/hyperlink" Target="https://excellentschool.ru/excellent_school?utm_source=templates" TargetMode="External"/><Relationship Id="rId7" Type="http://schemas.openxmlformats.org/officeDocument/2006/relationships/hyperlink" Target="https://excellentschool.ru/practicum?utm_source=templates" TargetMode="External"/><Relationship Id="rId2" Type="http://schemas.openxmlformats.org/officeDocument/2006/relationships/hyperlink" Target="https://www.ozon.ru/context/detail/id/147417591/" TargetMode="External"/><Relationship Id="rId1" Type="http://schemas.openxmlformats.org/officeDocument/2006/relationships/hyperlink" Target="https://www.instagram.com/data.vis/?utm_source=templates" TargetMode="External"/><Relationship Id="rId6" Type="http://schemas.openxmlformats.org/officeDocument/2006/relationships/hyperlink" Target="https://excellentschool.ru/data_visualization?utm_source=templates" TargetMode="External"/><Relationship Id="rId5" Type="http://schemas.openxmlformats.org/officeDocument/2006/relationships/hyperlink" Target="https://excellentschool.ru/pl/teach/control/lesson/view?id=162073980&amp;editMode=0" TargetMode="External"/><Relationship Id="rId4" Type="http://schemas.openxmlformats.org/officeDocument/2006/relationships/hyperlink" Target="https://t.me/excellent_school" TargetMode="External"/><Relationship Id="rId9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www.youtube.com/watch?v=l-WGb3u90a8&amp;feature=youtu.be" TargetMode="Externa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19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20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21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2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23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3.xml"/><Relationship Id="rId1" Type="http://schemas.openxmlformats.org/officeDocument/2006/relationships/printerSettings" Target="../printerSettings/printerSettings24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4.xml"/><Relationship Id="rId1" Type="http://schemas.openxmlformats.org/officeDocument/2006/relationships/printerSettings" Target="../printerSettings/printerSettings25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8.xml"/><Relationship Id="rId1" Type="http://schemas.openxmlformats.org/officeDocument/2006/relationships/printerSettings" Target="../printerSettings/printerSettings26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0.xml"/><Relationship Id="rId1" Type="http://schemas.openxmlformats.org/officeDocument/2006/relationships/printerSettings" Target="../printerSettings/printerSettings27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s://excellentschool.ru/pl/fileservice/user/file/download/h/c2a1017b99e8625adbff9e4fc3ff4472.pdf" TargetMode="External"/><Relationship Id="rId1" Type="http://schemas.openxmlformats.org/officeDocument/2006/relationships/hyperlink" Target="https://excellentschool.ru/pl/fileservice/user/file/download/h/473081b10cc51363ed6bc2d58516e244.pdf" TargetMode="External"/><Relationship Id="rId4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32.xml"/><Relationship Id="rId1" Type="http://schemas.openxmlformats.org/officeDocument/2006/relationships/printerSettings" Target="../printerSettings/printerSettings28.bin"/><Relationship Id="rId4" Type="http://schemas.openxmlformats.org/officeDocument/2006/relationships/comments" Target="../comments2.xml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5.xml"/><Relationship Id="rId1" Type="http://schemas.openxmlformats.org/officeDocument/2006/relationships/printerSettings" Target="../printerSettings/printerSettings29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6.xml"/><Relationship Id="rId1" Type="http://schemas.openxmlformats.org/officeDocument/2006/relationships/printerSettings" Target="../printerSettings/printerSettings30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7.xml"/><Relationship Id="rId1" Type="http://schemas.openxmlformats.org/officeDocument/2006/relationships/printerSettings" Target="../printerSettings/printerSettings31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0.xml"/><Relationship Id="rId1" Type="http://schemas.openxmlformats.org/officeDocument/2006/relationships/printerSettings" Target="../printerSettings/printerSettings32.bin"/></Relationships>
</file>

<file path=xl/worksheets/_rels/sheet35.xml.rels><?xml version="1.0" encoding="UTF-8" standalone="yes"?>
<Relationships xmlns="http://schemas.openxmlformats.org/package/2006/relationships"><Relationship Id="rId8" Type="http://schemas.openxmlformats.org/officeDocument/2006/relationships/hyperlink" Target="https://netology.ru/blog/2019-01-uluchshit-diagrammy-excel" TargetMode="External"/><Relationship Id="rId13" Type="http://schemas.openxmlformats.org/officeDocument/2006/relationships/hyperlink" Target="https://excellentschool.ru/pl/teach/control/lesson/view?id=162073980&amp;editMode=0" TargetMode="External"/><Relationship Id="rId3" Type="http://schemas.openxmlformats.org/officeDocument/2006/relationships/hyperlink" Target="https://www.ozon.ru/context/detail/id/147417591/" TargetMode="External"/><Relationship Id="rId7" Type="http://schemas.openxmlformats.org/officeDocument/2006/relationships/hyperlink" Target="https://netology.ru/blog/otchety-v-excel" TargetMode="External"/><Relationship Id="rId12" Type="http://schemas.openxmlformats.org/officeDocument/2006/relationships/hyperlink" Target="https://www.e-xecutive.ru/management/practices/1993880-kak-upravlyat-vnimaniem-i-vyvodami-auditorii" TargetMode="External"/><Relationship Id="rId17" Type="http://schemas.openxmlformats.org/officeDocument/2006/relationships/drawing" Target="../drawings/drawing145.xml"/><Relationship Id="rId2" Type="http://schemas.openxmlformats.org/officeDocument/2006/relationships/hyperlink" Target="https://www.instagram.com/data.vis/?utm_source=templates" TargetMode="External"/><Relationship Id="rId16" Type="http://schemas.openxmlformats.org/officeDocument/2006/relationships/printerSettings" Target="../printerSettings/printerSettings33.bin"/><Relationship Id="rId1" Type="http://schemas.openxmlformats.org/officeDocument/2006/relationships/hyperlink" Target="https://excellentschool.ru/practicum?utm_source=templates" TargetMode="External"/><Relationship Id="rId6" Type="http://schemas.openxmlformats.org/officeDocument/2006/relationships/hyperlink" Target="https://habr.com/ru/company/netologyru/blog/341364/" TargetMode="External"/><Relationship Id="rId11" Type="http://schemas.openxmlformats.org/officeDocument/2006/relationships/hyperlink" Target="https://www.e-xecutive.ru/management/marketing/1993476-10-trendov-vizualizatsii-dannyh-kotorye-budut-aktualny-v-2021-godu" TargetMode="External"/><Relationship Id="rId5" Type="http://schemas.openxmlformats.org/officeDocument/2006/relationships/hyperlink" Target="https://t.me/excellent_school" TargetMode="External"/><Relationship Id="rId15" Type="http://schemas.openxmlformats.org/officeDocument/2006/relationships/hyperlink" Target="https://vk.com/datavis.excellent" TargetMode="External"/><Relationship Id="rId10" Type="http://schemas.openxmlformats.org/officeDocument/2006/relationships/hyperlink" Target="https://netology.ru/blog/07-2021-dashbord-v-excel" TargetMode="External"/><Relationship Id="rId4" Type="http://schemas.openxmlformats.org/officeDocument/2006/relationships/hyperlink" Target="https://excellentschool.ru/excellent_school?utm_source=templates" TargetMode="External"/><Relationship Id="rId9" Type="http://schemas.openxmlformats.org/officeDocument/2006/relationships/hyperlink" Target="https://netology.ru/blog/03-2021-krugovye-diagrammy" TargetMode="External"/><Relationship Id="rId14" Type="http://schemas.openxmlformats.org/officeDocument/2006/relationships/hyperlink" Target="https://excellentschool.ru/practicum?utm_source=templates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2">
    <tabColor rgb="FF78B64E"/>
  </sheetPr>
  <dimension ref="A1:I61"/>
  <sheetViews>
    <sheetView showGridLines="0" tabSelected="1" zoomScaleNormal="100" workbookViewId="0">
      <pane ySplit="1" topLeftCell="A2" activePane="bottomLeft" state="frozen"/>
      <selection pane="bottomLeft" activeCell="M11" sqref="M11"/>
    </sheetView>
  </sheetViews>
  <sheetFormatPr defaultRowHeight="12.75" x14ac:dyDescent="0.2"/>
  <cols>
    <col min="1" max="1" width="2" customWidth="1"/>
    <col min="2" max="2" width="46.85546875" customWidth="1"/>
  </cols>
  <sheetData>
    <row r="1" spans="1:9" s="6" customFormat="1" ht="51.95" customHeight="1" x14ac:dyDescent="0.35">
      <c r="A1" s="2"/>
      <c r="B1" s="1" t="s">
        <v>128</v>
      </c>
      <c r="C1" s="1"/>
      <c r="D1" s="1"/>
      <c r="E1" s="24"/>
      <c r="F1" s="24"/>
      <c r="G1" s="3"/>
      <c r="H1" s="1"/>
      <c r="I1" s="2"/>
    </row>
    <row r="2" spans="1:9" ht="6" customHeight="1" x14ac:dyDescent="0.2"/>
    <row r="3" spans="1:9" ht="11.45" customHeight="1" x14ac:dyDescent="0.2">
      <c r="B3" s="155" t="s">
        <v>201</v>
      </c>
    </row>
    <row r="4" spans="1:9" ht="11.45" customHeight="1" x14ac:dyDescent="0.2">
      <c r="B4" s="609" t="str">
        <f>Инструкции!B4</f>
        <v>Видеоинструкция по работе с файлом</v>
      </c>
      <c r="C4" s="610"/>
      <c r="D4" s="610"/>
      <c r="H4" s="157"/>
    </row>
    <row r="5" spans="1:9" ht="11.45" customHeight="1" x14ac:dyDescent="0.2">
      <c r="B5" s="609" t="str">
        <f>Инструкции!B7</f>
        <v>Как пользоваться шаблонами?</v>
      </c>
      <c r="C5" s="610"/>
      <c r="D5" s="610"/>
      <c r="H5" s="157"/>
    </row>
    <row r="6" spans="1:9" ht="11.45" customHeight="1" x14ac:dyDescent="0.2">
      <c r="B6" s="609" t="str">
        <f>Инструкции!B43</f>
        <v>Как применить шаблон к своей диаграмме?</v>
      </c>
      <c r="C6" s="610"/>
      <c r="D6" s="610"/>
    </row>
    <row r="7" spans="1:9" ht="11.45" customHeight="1" x14ac:dyDescent="0.2">
      <c r="B7" s="609" t="str">
        <f>Инструкции!B86</f>
        <v>Как сохранить шаблон в свой Excel?</v>
      </c>
      <c r="C7" s="610"/>
      <c r="D7" s="610"/>
    </row>
    <row r="8" spans="1:9" ht="11.45" customHeight="1" x14ac:dyDescent="0.2">
      <c r="B8" s="154"/>
      <c r="H8" s="157"/>
    </row>
    <row r="9" spans="1:9" ht="11.45" customHeight="1" x14ac:dyDescent="0.2">
      <c r="B9" s="155" t="s">
        <v>202</v>
      </c>
    </row>
    <row r="10" spans="1:9" ht="11.45" customHeight="1" x14ac:dyDescent="0.2">
      <c r="B10" s="609" t="s">
        <v>127</v>
      </c>
      <c r="C10" s="610"/>
      <c r="D10" s="610"/>
    </row>
    <row r="11" spans="1:9" ht="11.45" customHeight="1" x14ac:dyDescent="0.2">
      <c r="B11" s="609" t="s">
        <v>180</v>
      </c>
      <c r="C11" s="610"/>
      <c r="D11" s="610"/>
    </row>
    <row r="12" spans="1:9" ht="11.45" customHeight="1" x14ac:dyDescent="0.2">
      <c r="B12" s="154"/>
    </row>
    <row r="13" spans="1:9" ht="11.45" customHeight="1" x14ac:dyDescent="0.2">
      <c r="B13" s="155" t="s">
        <v>203</v>
      </c>
    </row>
    <row r="14" spans="1:9" ht="11.45" customHeight="1" x14ac:dyDescent="0.2">
      <c r="B14" s="609" t="s">
        <v>126</v>
      </c>
      <c r="C14" s="610"/>
      <c r="D14" s="610"/>
    </row>
    <row r="15" spans="1:9" ht="11.45" customHeight="1" x14ac:dyDescent="0.2">
      <c r="B15" s="154"/>
    </row>
    <row r="16" spans="1:9" ht="11.45" customHeight="1" x14ac:dyDescent="0.2">
      <c r="B16" s="155" t="s">
        <v>204</v>
      </c>
    </row>
    <row r="17" spans="2:6" ht="11.45" customHeight="1" x14ac:dyDescent="0.2">
      <c r="B17" s="609" t="str">
        <f>Ш1!A2</f>
        <v>Ш№1. Динамика за период. Один ряд данных</v>
      </c>
      <c r="C17" s="610"/>
      <c r="D17" s="610"/>
      <c r="E17" s="610"/>
      <c r="F17" s="610"/>
    </row>
    <row r="18" spans="2:6" ht="11.45" customHeight="1" x14ac:dyDescent="0.2">
      <c r="B18" s="609" t="str">
        <f>Ш2!A2</f>
        <v>Ш№2. Динамика за период и процент изменения</v>
      </c>
      <c r="C18" s="610"/>
      <c r="D18" s="610"/>
      <c r="E18" s="610"/>
      <c r="F18" s="610"/>
    </row>
    <row r="19" spans="2:6" ht="11.45" customHeight="1" x14ac:dyDescent="0.2">
      <c r="B19" s="609" t="str">
        <f>Ш3!A2</f>
        <v>Ш№3. Текущий год vs прошлый. План vs факт + нарастающий итог</v>
      </c>
      <c r="C19" s="610"/>
      <c r="D19" s="610"/>
      <c r="E19" s="610"/>
      <c r="F19" s="610"/>
    </row>
    <row r="20" spans="2:6" ht="11.45" customHeight="1" x14ac:dyDescent="0.2">
      <c r="B20" s="609" t="str">
        <f>Ш4!$A$2</f>
        <v>Ш№4. Текущий год VS прошлый. Столбчатая динамика по месяцам одной категории</v>
      </c>
      <c r="C20" s="610"/>
      <c r="D20" s="610"/>
      <c r="E20" s="610"/>
      <c r="F20" s="610"/>
    </row>
    <row r="21" spans="2:6" ht="11.45" customHeight="1" x14ac:dyDescent="0.2">
      <c r="B21" s="609" t="str">
        <f>Ш5!$A$2</f>
        <v>Ш№5. Тренд или прогноз </v>
      </c>
      <c r="C21" s="610"/>
      <c r="D21" s="610"/>
      <c r="E21" s="610"/>
      <c r="F21" s="610"/>
    </row>
    <row r="22" spans="2:6" ht="11.45" customHeight="1" x14ac:dyDescent="0.2">
      <c r="B22" s="609" t="str">
        <f>Ш6!A2</f>
        <v>Ш№6. Динамика за период. Несколько рядов данных </v>
      </c>
      <c r="C22" s="610"/>
      <c r="D22" s="610"/>
      <c r="E22" s="610"/>
      <c r="F22" s="610"/>
    </row>
    <row r="23" spans="2:6" ht="11.45" customHeight="1" x14ac:dyDescent="0.2">
      <c r="B23" s="609" t="str">
        <f>Ш7!A2</f>
        <v>Ш№7. Наклонный график (Slope chart)</v>
      </c>
      <c r="C23" s="610"/>
      <c r="D23" s="610"/>
      <c r="E23" s="610"/>
      <c r="F23" s="610"/>
    </row>
    <row r="24" spans="2:6" ht="11.45" customHeight="1" x14ac:dyDescent="0.2">
      <c r="B24" s="609" t="str">
        <f>Ш8!A2</f>
        <v>Ш№8. Мини-диаграммы</v>
      </c>
      <c r="C24" s="610"/>
      <c r="D24" s="610"/>
      <c r="E24" s="610"/>
      <c r="F24" s="610"/>
    </row>
    <row r="25" spans="2:6" ht="11.45" customHeight="1" x14ac:dyDescent="0.2">
      <c r="B25" s="609" t="str">
        <f>Ш9!A2</f>
        <v>Ш№9. Мини-диаграммы с акцентом</v>
      </c>
      <c r="C25" s="610"/>
      <c r="D25" s="610"/>
      <c r="E25" s="610"/>
      <c r="F25" s="610"/>
    </row>
    <row r="26" spans="2:6" ht="11.45" customHeight="1" x14ac:dyDescent="0.2">
      <c r="B26" s="609" t="str">
        <f>Ш10!A2</f>
        <v>Ш№10. Сравнение долей 2 категорий</v>
      </c>
      <c r="C26" s="610"/>
      <c r="D26" s="610"/>
      <c r="E26" s="610"/>
      <c r="F26" s="610"/>
    </row>
    <row r="27" spans="2:6" ht="11.45" customHeight="1" x14ac:dyDescent="0.2">
      <c r="B27" s="609" t="str">
        <f>Ш11!A2</f>
        <v>Ш№11. Сравнение долей 3 категории</v>
      </c>
      <c r="C27" s="610"/>
      <c r="D27" s="610"/>
      <c r="E27" s="610"/>
      <c r="F27" s="610"/>
    </row>
    <row r="28" spans="2:6" ht="11.45" customHeight="1" x14ac:dyDescent="0.2">
      <c r="B28" s="609" t="str">
        <f>Ш12!A2</f>
        <v>Ш№12. Сравнение долей 4 категории</v>
      </c>
      <c r="C28" s="610"/>
      <c r="D28" s="610"/>
      <c r="E28" s="610"/>
      <c r="F28" s="610"/>
    </row>
    <row r="29" spans="2:6" ht="11.45" customHeight="1" x14ac:dyDescent="0.2">
      <c r="B29" s="609" t="str">
        <f>Ш13!B2</f>
        <v>Ш№13. Вафельная диаграмма</v>
      </c>
      <c r="C29" s="610"/>
      <c r="D29" s="610"/>
      <c r="E29" s="610"/>
      <c r="F29" s="610"/>
    </row>
    <row r="30" spans="2:6" ht="11.45" customHeight="1" x14ac:dyDescent="0.2">
      <c r="B30" s="609" t="str">
        <f>Ш14!A2</f>
        <v>Ш№14. Динамика абсолютных значений и долей</v>
      </c>
      <c r="C30" s="610"/>
      <c r="D30" s="610"/>
      <c r="E30" s="610"/>
      <c r="F30" s="610"/>
    </row>
    <row r="31" spans="2:6" ht="11.45" customHeight="1" x14ac:dyDescent="0.2">
      <c r="B31" s="609" t="str">
        <f>Ш15!A2</f>
        <v>Ш№15. Сравнение структуры нескольких категорий</v>
      </c>
      <c r="C31" s="610"/>
      <c r="D31" s="610"/>
      <c r="E31" s="610"/>
      <c r="F31" s="610"/>
    </row>
    <row r="32" spans="2:6" ht="11.45" customHeight="1" x14ac:dyDescent="0.2">
      <c r="B32" s="609" t="str">
        <f>Ш16!A2</f>
        <v>Ш№16. Сравнение нескольких категорий</v>
      </c>
      <c r="C32" s="610"/>
      <c r="D32" s="610"/>
      <c r="E32" s="610"/>
      <c r="F32" s="610"/>
    </row>
    <row r="33" spans="2:9" ht="11.45" customHeight="1" x14ac:dyDescent="0.2">
      <c r="B33" s="609" t="str">
        <f>Ш17!A2</f>
        <v>Ш№17. Сравнение текущего года с прошлым. Несколько категорий</v>
      </c>
      <c r="C33" s="610"/>
      <c r="D33" s="610"/>
      <c r="E33" s="610"/>
      <c r="F33" s="610"/>
    </row>
    <row r="34" spans="2:9" ht="11.45" customHeight="1" x14ac:dyDescent="0.2">
      <c r="B34" s="609" t="str">
        <f>Ш18!A2</f>
        <v>Ш№18. Сравнение плана с фактом </v>
      </c>
      <c r="C34" s="610"/>
      <c r="D34" s="610"/>
      <c r="E34" s="610"/>
      <c r="F34" s="610"/>
    </row>
    <row r="35" spans="2:9" ht="11.45" customHeight="1" x14ac:dyDescent="0.2">
      <c r="B35" s="609" t="str">
        <f>Ш19!$A$2</f>
        <v>Ш№19. Линейный график и гистограмма на одной диаграмме</v>
      </c>
      <c r="C35" s="610"/>
      <c r="D35" s="610"/>
      <c r="E35" s="610"/>
      <c r="F35" s="610"/>
    </row>
    <row r="36" spans="2:9" ht="11.45" customHeight="1" x14ac:dyDescent="0.2">
      <c r="B36" s="609" t="str">
        <f>Ш20!A2</f>
        <v>Ш№20. Многоуровневая линейчатая диаграмма</v>
      </c>
      <c r="C36" s="610"/>
      <c r="D36" s="610"/>
      <c r="E36" s="610"/>
      <c r="F36" s="610"/>
    </row>
    <row r="37" spans="2:9" ht="11.45" customHeight="1" x14ac:dyDescent="0.2">
      <c r="B37" s="609" t="str">
        <f>Ш21!A2</f>
        <v>Ш№21. Гистограмма в гистограмме</v>
      </c>
      <c r="C37" s="610"/>
      <c r="D37" s="610"/>
      <c r="E37" s="610"/>
      <c r="F37" s="610"/>
    </row>
    <row r="38" spans="2:9" ht="11.45" customHeight="1" x14ac:dyDescent="0.2">
      <c r="B38" s="609" t="str">
        <f>Ш22!A2</f>
        <v>Ш№22. Леденцовая (Lollipop)</v>
      </c>
      <c r="C38" s="610"/>
      <c r="D38" s="610"/>
      <c r="E38" s="610"/>
      <c r="F38" s="610"/>
    </row>
    <row r="39" spans="2:9" ht="11.45" customHeight="1" x14ac:dyDescent="0.2">
      <c r="B39" s="609" t="str">
        <f>Ш23!A2</f>
        <v>Ш№23. Диаграмма Торнадо</v>
      </c>
      <c r="C39" s="610"/>
      <c r="D39" s="610"/>
      <c r="E39" s="610"/>
      <c r="F39" s="610"/>
    </row>
    <row r="40" spans="2:9" ht="11.45" customHeight="1" x14ac:dyDescent="0.2"/>
    <row r="41" spans="2:9" ht="11.45" customHeight="1" x14ac:dyDescent="0.2">
      <c r="B41" s="155" t="s">
        <v>223</v>
      </c>
    </row>
    <row r="42" spans="2:9" ht="19.5" customHeight="1" x14ac:dyDescent="0.2">
      <c r="B42" s="618" t="s">
        <v>551</v>
      </c>
      <c r="C42" s="618"/>
      <c r="D42" s="618"/>
      <c r="E42" s="618"/>
      <c r="F42" s="618"/>
      <c r="G42" s="618"/>
      <c r="H42" s="618"/>
      <c r="I42" s="618"/>
    </row>
    <row r="43" spans="2:9" ht="24.6" customHeight="1" x14ac:dyDescent="0.2">
      <c r="B43" s="618"/>
      <c r="C43" s="618"/>
      <c r="D43" s="618"/>
      <c r="E43" s="618"/>
      <c r="F43" s="618"/>
      <c r="G43" s="618"/>
      <c r="H43" s="618"/>
      <c r="I43" s="618"/>
    </row>
    <row r="44" spans="2:9" ht="6.95" customHeight="1" x14ac:dyDescent="0.2">
      <c r="B44" s="605"/>
      <c r="C44" s="605"/>
      <c r="D44" s="605"/>
      <c r="E44" s="605"/>
      <c r="F44" s="605"/>
      <c r="G44" s="605"/>
      <c r="H44" s="605"/>
      <c r="I44" s="605"/>
    </row>
    <row r="45" spans="2:9" x14ac:dyDescent="0.2">
      <c r="B45" s="609" t="str">
        <f>'Б1 Воронка'!A2</f>
        <v>Бонус №1. Воронка продаж</v>
      </c>
      <c r="C45" s="610"/>
      <c r="D45" s="610"/>
      <c r="E45" s="610"/>
      <c r="F45" s="610"/>
      <c r="G45" s="610"/>
      <c r="H45" s="610"/>
    </row>
    <row r="46" spans="2:9" x14ac:dyDescent="0.2">
      <c r="B46" s="609" t="str">
        <f>'Б2 Пирамида'!A2</f>
        <v>Бонус №2. Возрастно-половая пирамида</v>
      </c>
      <c r="C46" s="610"/>
      <c r="D46" s="610"/>
      <c r="E46" s="610"/>
      <c r="F46" s="610"/>
      <c r="G46" s="610"/>
      <c r="H46" s="610"/>
    </row>
    <row r="47" spans="2:9" x14ac:dyDescent="0.2">
      <c r="B47" s="609" t="str">
        <f>'Б3 ЦА'!A2</f>
        <v>Бонус №3. Диаграмма целевой аудитории</v>
      </c>
      <c r="C47" s="610"/>
      <c r="D47" s="610"/>
      <c r="E47" s="610"/>
      <c r="F47" s="610"/>
      <c r="G47" s="610"/>
      <c r="H47" s="610"/>
    </row>
    <row r="48" spans="2:9" x14ac:dyDescent="0.2">
      <c r="B48" s="609" t="str">
        <f>'Б4 Ганта'!A2</f>
        <v>Бонус №4. Диаграмма Ганта</v>
      </c>
      <c r="C48" s="610"/>
      <c r="D48" s="610"/>
      <c r="E48" s="610"/>
      <c r="F48" s="610"/>
      <c r="G48" s="610"/>
      <c r="H48" s="610"/>
    </row>
    <row r="49" spans="2:9" x14ac:dyDescent="0.2">
      <c r="B49" s="609" t="str">
        <f>'Б5 Timeline'!A2</f>
        <v>Бонус №5. Timeline chart</v>
      </c>
      <c r="C49" s="610"/>
      <c r="D49" s="610"/>
      <c r="E49" s="610"/>
      <c r="F49" s="610"/>
      <c r="G49" s="610"/>
      <c r="H49" s="610"/>
    </row>
    <row r="50" spans="2:9" x14ac:dyDescent="0.2">
      <c r="B50" s="609" t="str">
        <f>'Б6 Водопад'!A2</f>
        <v>Бонус №6. Каскадная диаграмма «Водопад»</v>
      </c>
      <c r="C50" s="610"/>
      <c r="D50" s="610"/>
      <c r="E50" s="610"/>
      <c r="F50" s="610"/>
      <c r="G50" s="610"/>
      <c r="H50" s="610"/>
    </row>
    <row r="51" spans="2:9" x14ac:dyDescent="0.2">
      <c r="B51" s="609" t="str">
        <f>'Б7 KPI'!A2</f>
        <v>Бонус №7. Диаграмма для KPI</v>
      </c>
      <c r="C51" s="610"/>
      <c r="D51" s="610"/>
      <c r="E51" s="610"/>
      <c r="F51" s="610"/>
      <c r="G51" s="610"/>
      <c r="H51" s="610"/>
    </row>
    <row r="53" spans="2:9" x14ac:dyDescent="0.2">
      <c r="B53" s="155" t="s">
        <v>283</v>
      </c>
    </row>
    <row r="54" spans="2:9" x14ac:dyDescent="0.2">
      <c r="B54" s="609" t="s">
        <v>511</v>
      </c>
      <c r="C54" s="610"/>
      <c r="D54" s="610"/>
      <c r="E54" s="610"/>
      <c r="F54" s="610"/>
      <c r="G54" s="610"/>
      <c r="H54" s="610"/>
      <c r="I54" s="610"/>
    </row>
    <row r="55" spans="2:9" x14ac:dyDescent="0.2">
      <c r="B55" s="609" t="s">
        <v>512</v>
      </c>
      <c r="C55" s="610"/>
      <c r="D55" s="610"/>
      <c r="E55" s="610"/>
      <c r="F55" s="610"/>
      <c r="G55" s="610"/>
      <c r="H55" s="610"/>
      <c r="I55" s="610"/>
    </row>
    <row r="56" spans="2:9" x14ac:dyDescent="0.2">
      <c r="B56" s="609" t="s">
        <v>513</v>
      </c>
      <c r="C56" s="610"/>
      <c r="D56" s="610"/>
      <c r="E56" s="610"/>
      <c r="F56" s="610"/>
      <c r="G56" s="610"/>
      <c r="H56" s="610"/>
      <c r="I56" s="610"/>
    </row>
    <row r="57" spans="2:9" x14ac:dyDescent="0.2">
      <c r="B57" s="609" t="s">
        <v>330</v>
      </c>
      <c r="C57" s="610"/>
      <c r="D57" s="610"/>
      <c r="E57" s="610"/>
      <c r="F57" s="610"/>
      <c r="G57" s="610"/>
      <c r="H57" s="610"/>
      <c r="I57" s="610"/>
    </row>
    <row r="58" spans="2:9" x14ac:dyDescent="0.2">
      <c r="B58" s="609" t="s">
        <v>286</v>
      </c>
      <c r="C58" s="610"/>
      <c r="D58" s="610"/>
      <c r="E58" s="610"/>
      <c r="F58" s="610"/>
      <c r="G58" s="610"/>
      <c r="H58" s="610"/>
      <c r="I58" s="610"/>
    </row>
    <row r="59" spans="2:9" x14ac:dyDescent="0.2">
      <c r="B59" s="609" t="s">
        <v>514</v>
      </c>
      <c r="C59" s="610"/>
      <c r="D59" s="610"/>
      <c r="E59" s="610"/>
      <c r="F59" s="610"/>
      <c r="G59" s="610"/>
      <c r="H59" s="610"/>
      <c r="I59" s="610"/>
    </row>
    <row r="60" spans="2:9" x14ac:dyDescent="0.2">
      <c r="B60" s="609" t="s">
        <v>288</v>
      </c>
      <c r="C60" s="610"/>
      <c r="D60" s="610"/>
      <c r="E60" s="610"/>
      <c r="F60" s="610"/>
      <c r="G60" s="610"/>
      <c r="H60" s="610"/>
      <c r="I60" s="610"/>
    </row>
    <row r="61" spans="2:9" x14ac:dyDescent="0.2">
      <c r="B61" s="609" t="s">
        <v>567</v>
      </c>
      <c r="C61" s="610"/>
      <c r="D61" s="610"/>
      <c r="E61" s="610"/>
      <c r="F61" s="610"/>
      <c r="G61" s="610"/>
      <c r="H61" s="610"/>
      <c r="I61" s="610"/>
    </row>
  </sheetData>
  <mergeCells count="1">
    <mergeCell ref="B42:I43"/>
  </mergeCells>
  <hyperlinks>
    <hyperlink ref="B14" location="Навигация!A1" display="Навигация по шаблонам"/>
    <hyperlink ref="B10" location="Схемы!A1" display="Схема выбора диаграмм"/>
    <hyperlink ref="B17" location="Ш1!A1" display="Ш1!A1"/>
    <hyperlink ref="B18" location="Ш2!A1" display="Ш2!A1"/>
    <hyperlink ref="B19" location="Ш3!A1" display="Ш3!A1"/>
    <hyperlink ref="B20" location="Ш4!A1" display="Ш4!A1"/>
    <hyperlink ref="B21" location="Ш5!A1" display="Ш5!A1"/>
    <hyperlink ref="B22" location="Ш6!A1" display="Ш6!A1"/>
    <hyperlink ref="B26" location="Ш10!A1" display="Ш10!A1"/>
    <hyperlink ref="B27" location="Ш11!A1" display="Ш11!A1"/>
    <hyperlink ref="B28" location="Ш12!A1" display="Ш12!A1"/>
    <hyperlink ref="B29" location="Ш13!A1" display="Ш13!A1"/>
    <hyperlink ref="B31" location="Ш15!A1" display="Ш15!A1"/>
    <hyperlink ref="B32" location="Ш16!A1" display="Ш16!A1"/>
    <hyperlink ref="B33" location="Ш17!A1" display="Ш17!A1"/>
    <hyperlink ref="B34" location="Ш18!A1" display="Ш18!A1"/>
    <hyperlink ref="B35" location="Ш19!A1" display="Ш19!A1"/>
    <hyperlink ref="B11" location="Схемы!A1" display="Схема выбора цвета"/>
    <hyperlink ref="B5" location="Инструкции!A7" display="Инструкции!A7"/>
    <hyperlink ref="B6" location="Инструкции!A60" display="Инструкции!A60"/>
    <hyperlink ref="B7" location="Инструкции!A105" display="Инструкции!A105"/>
    <hyperlink ref="B46" location="'Б2 Пирамида'!A1" display="'Б2 Пирамида'!A1"/>
    <hyperlink ref="B47" location="'Б3 ЦА'!A1" display="'Б3 ЦА'!A1"/>
    <hyperlink ref="B48" location="'Б4 Ганта'!A1" display="'Б4 Ганта'!A1"/>
    <hyperlink ref="B51" location="'Б7 KPI'!A1" display="'Б7 KPI'!A1"/>
    <hyperlink ref="B4" location="Инструкции!A1" display="Инструкции!A1"/>
    <hyperlink ref="B58" location="Ссылки!A1" display="Статьи про правила визуализации и подготовку отчетов"/>
    <hyperlink ref="B23" location="Ш7!A1" display="Ш7!A1"/>
    <hyperlink ref="B24" location="Ш8!A1" display="Ш8!A1"/>
    <hyperlink ref="B25" location="Ш9!A1" display="Ш9!A1"/>
    <hyperlink ref="B30" location="Ш14!A1" display="Ш14!A1"/>
    <hyperlink ref="B36" location="Ш20!A1" display="Ш20!A1"/>
    <hyperlink ref="B37" location="Ш21!A1" display="Ш21!A1"/>
    <hyperlink ref="B38" location="Ш22!A1" display="Ш22!A1"/>
    <hyperlink ref="B39" location="Ш23!A1" display="Ш23!A1"/>
    <hyperlink ref="B49" location="'Б5 Timeline'!A1" display="'Б5 Timeline'!A1"/>
    <hyperlink ref="B50" location="'Б6 Водопад'!A1" display="'Б6 Водопад'!A1"/>
    <hyperlink ref="B55" r:id="rId1"/>
    <hyperlink ref="B57" r:id="rId2" display="Книга Ольги Базалевой &quot;Мастерство визуализации данных. Как доносить идеи с помощью графиков и диаграмм&quot;"/>
    <hyperlink ref="B54" r:id="rId3"/>
    <hyperlink ref="B56" r:id="rId4"/>
    <hyperlink ref="B59" r:id="rId5" display="Видеоурок «Как совмещать диаграммы?»"/>
    <hyperlink ref="B60" r:id="rId6"/>
    <hyperlink ref="B45" location="'Б1 Воронка'!A1" display="'Б1 Воронка'!A1"/>
    <hyperlink ref="B61" r:id="rId7"/>
  </hyperlinks>
  <pageMargins left="0.7" right="0.7" top="0.75" bottom="0.75" header="0.3" footer="0.3"/>
  <pageSetup paperSize="9" orientation="portrait" verticalDpi="0" r:id="rId8"/>
  <drawing r:id="rId9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21"/>
  <dimension ref="A1:X45"/>
  <sheetViews>
    <sheetView showGridLines="0" zoomScale="70" zoomScaleNormal="70" zoomScalePageLayoutView="80" workbookViewId="0">
      <pane ySplit="2" topLeftCell="A3" activePane="bottomLeft" state="frozen"/>
      <selection pane="bottomLeft" activeCell="A2" sqref="A2"/>
    </sheetView>
  </sheetViews>
  <sheetFormatPr defaultColWidth="9.42578125" defaultRowHeight="14.25" x14ac:dyDescent="0.2"/>
  <cols>
    <col min="1" max="1" width="15.5703125" style="23" customWidth="1"/>
    <col min="2" max="3" width="6.85546875" style="23" customWidth="1"/>
    <col min="4" max="20" width="6.5703125" style="23" bestFit="1" customWidth="1"/>
    <col min="21" max="21" width="5.5703125" style="23" customWidth="1"/>
    <col min="22" max="22" width="20.42578125" style="23" customWidth="1"/>
    <col min="23" max="23" width="19.85546875" style="22" customWidth="1"/>
    <col min="24" max="24" width="8.140625" style="22" customWidth="1"/>
    <col min="25" max="16384" width="9.42578125" style="22"/>
  </cols>
  <sheetData>
    <row r="1" spans="1:24" s="6" customFormat="1" ht="17.850000000000001" customHeight="1" x14ac:dyDescent="0.35">
      <c r="A1" s="151"/>
      <c r="B1" s="24"/>
      <c r="C1" s="26"/>
      <c r="D1" s="24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147"/>
      <c r="S1" s="147"/>
      <c r="T1" s="147"/>
      <c r="U1" s="147"/>
      <c r="V1" s="147"/>
      <c r="W1" s="147"/>
      <c r="X1" s="147" t="s">
        <v>176</v>
      </c>
    </row>
    <row r="2" spans="1:24" s="6" customFormat="1" ht="24.75" customHeight="1" x14ac:dyDescent="0.35">
      <c r="A2" s="151" t="s">
        <v>533</v>
      </c>
      <c r="B2" s="24"/>
      <c r="C2" s="26"/>
      <c r="D2" s="24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147"/>
      <c r="S2" s="147"/>
      <c r="T2" s="147"/>
      <c r="U2" s="147"/>
      <c r="V2" s="147"/>
      <c r="W2" s="147"/>
      <c r="X2" s="147" t="s">
        <v>14</v>
      </c>
    </row>
    <row r="3" spans="1:24" s="6" customFormat="1" ht="11.45" customHeight="1" x14ac:dyDescent="0.35">
      <c r="A3" s="211"/>
      <c r="B3" s="92"/>
      <c r="C3" s="212"/>
      <c r="D3" s="92"/>
      <c r="E3" s="213"/>
      <c r="F3" s="213"/>
      <c r="G3" s="213"/>
      <c r="H3" s="213"/>
      <c r="I3" s="213"/>
      <c r="J3" s="213"/>
      <c r="K3" s="213"/>
      <c r="L3" s="213"/>
      <c r="M3" s="213"/>
      <c r="N3" s="213"/>
      <c r="O3" s="213"/>
      <c r="P3" s="213"/>
      <c r="Q3" s="213"/>
      <c r="R3" s="197"/>
      <c r="S3" s="197"/>
      <c r="T3" s="197"/>
      <c r="U3" s="197"/>
      <c r="V3" s="197"/>
      <c r="W3" s="197"/>
      <c r="X3" s="197"/>
    </row>
    <row r="4" spans="1:24" ht="15" x14ac:dyDescent="0.25">
      <c r="A4" s="29" t="s">
        <v>64</v>
      </c>
      <c r="B4" s="29"/>
      <c r="C4" s="28"/>
    </row>
    <row r="5" spans="1:24" ht="16.5" customHeight="1" thickBot="1" x14ac:dyDescent="0.25">
      <c r="A5" s="125" t="s">
        <v>57</v>
      </c>
      <c r="V5" s="215" t="s">
        <v>96</v>
      </c>
    </row>
    <row r="6" spans="1:24" ht="18.2" customHeight="1" thickTop="1" thickBot="1" x14ac:dyDescent="0.25">
      <c r="A6" s="216" t="s">
        <v>140</v>
      </c>
      <c r="B6" s="217">
        <v>2004</v>
      </c>
      <c r="C6" s="217">
        <v>2005</v>
      </c>
      <c r="D6" s="217">
        <v>2006</v>
      </c>
      <c r="E6" s="217">
        <v>2007</v>
      </c>
      <c r="F6" s="217">
        <v>2008</v>
      </c>
      <c r="G6" s="217">
        <v>2009</v>
      </c>
      <c r="H6" s="217">
        <v>2010</v>
      </c>
      <c r="I6" s="217">
        <v>2011</v>
      </c>
      <c r="J6" s="217">
        <v>2012</v>
      </c>
      <c r="K6" s="217">
        <v>2013</v>
      </c>
      <c r="L6" s="217">
        <v>2014</v>
      </c>
      <c r="M6" s="217">
        <v>2015</v>
      </c>
      <c r="N6" s="217">
        <v>2016</v>
      </c>
      <c r="O6" s="217">
        <v>2017</v>
      </c>
      <c r="P6" s="217">
        <v>2018</v>
      </c>
      <c r="Q6" s="217">
        <v>2019</v>
      </c>
      <c r="R6" s="217">
        <v>2020</v>
      </c>
      <c r="S6" s="217">
        <v>2021</v>
      </c>
      <c r="T6" s="217">
        <v>2022</v>
      </c>
      <c r="V6" s="214" t="s">
        <v>520</v>
      </c>
      <c r="W6" s="218" t="s">
        <v>233</v>
      </c>
    </row>
    <row r="7" spans="1:24" x14ac:dyDescent="0.2">
      <c r="A7" s="30" t="s">
        <v>58</v>
      </c>
      <c r="B7" s="35">
        <v>50</v>
      </c>
      <c r="C7" s="35">
        <v>51</v>
      </c>
      <c r="D7" s="35">
        <v>52</v>
      </c>
      <c r="E7" s="35">
        <v>53</v>
      </c>
      <c r="F7" s="35">
        <v>54</v>
      </c>
      <c r="G7" s="35">
        <v>55</v>
      </c>
      <c r="H7" s="35">
        <v>56</v>
      </c>
      <c r="I7" s="35">
        <v>57</v>
      </c>
      <c r="J7" s="35">
        <v>58</v>
      </c>
      <c r="K7" s="35">
        <v>59</v>
      </c>
      <c r="L7" s="35">
        <v>60</v>
      </c>
      <c r="M7" s="35">
        <v>61</v>
      </c>
      <c r="N7" s="35">
        <v>62</v>
      </c>
      <c r="O7" s="35">
        <v>63</v>
      </c>
      <c r="P7" s="35">
        <v>64</v>
      </c>
      <c r="Q7" s="35">
        <v>65</v>
      </c>
      <c r="R7" s="35">
        <v>66</v>
      </c>
      <c r="S7" s="35">
        <v>67</v>
      </c>
      <c r="T7" s="35">
        <v>68</v>
      </c>
      <c r="V7" s="220">
        <f ca="1">SUMIF($B$15:$T$20,$V$6,B16:T16)</f>
        <v>371</v>
      </c>
    </row>
    <row r="8" spans="1:24" x14ac:dyDescent="0.2">
      <c r="A8" s="30" t="s">
        <v>59</v>
      </c>
      <c r="B8" s="35">
        <v>40</v>
      </c>
      <c r="C8" s="35">
        <v>41</v>
      </c>
      <c r="D8" s="35">
        <v>42</v>
      </c>
      <c r="E8" s="35">
        <v>43</v>
      </c>
      <c r="F8" s="35">
        <v>44</v>
      </c>
      <c r="G8" s="35">
        <v>45</v>
      </c>
      <c r="H8" s="35">
        <v>46</v>
      </c>
      <c r="I8" s="35">
        <v>47</v>
      </c>
      <c r="J8" s="35">
        <v>48</v>
      </c>
      <c r="K8" s="35">
        <v>49</v>
      </c>
      <c r="L8" s="35">
        <v>50</v>
      </c>
      <c r="M8" s="35">
        <v>51</v>
      </c>
      <c r="N8" s="35">
        <v>52</v>
      </c>
      <c r="O8" s="35">
        <v>53</v>
      </c>
      <c r="P8" s="35">
        <v>54</v>
      </c>
      <c r="Q8" s="35">
        <v>55</v>
      </c>
      <c r="R8" s="35">
        <v>56</v>
      </c>
      <c r="S8" s="35">
        <v>57</v>
      </c>
      <c r="T8" s="35">
        <v>58</v>
      </c>
      <c r="V8" s="220">
        <f ca="1">SUMIF($B$15:$T$20,$V$6,B17:T17)</f>
        <v>301</v>
      </c>
    </row>
    <row r="9" spans="1:24" x14ac:dyDescent="0.2">
      <c r="A9" s="30" t="s">
        <v>60</v>
      </c>
      <c r="B9" s="35">
        <v>30</v>
      </c>
      <c r="C9" s="35">
        <v>31</v>
      </c>
      <c r="D9" s="35">
        <v>32</v>
      </c>
      <c r="E9" s="35">
        <v>33</v>
      </c>
      <c r="F9" s="35">
        <v>34</v>
      </c>
      <c r="G9" s="35">
        <v>35</v>
      </c>
      <c r="H9" s="35">
        <v>36</v>
      </c>
      <c r="I9" s="35">
        <v>37</v>
      </c>
      <c r="J9" s="35">
        <v>38</v>
      </c>
      <c r="K9" s="35">
        <v>39</v>
      </c>
      <c r="L9" s="35">
        <v>40</v>
      </c>
      <c r="M9" s="35">
        <v>41</v>
      </c>
      <c r="N9" s="35">
        <v>42</v>
      </c>
      <c r="O9" s="35">
        <v>43</v>
      </c>
      <c r="P9" s="35">
        <v>44</v>
      </c>
      <c r="Q9" s="35">
        <v>45</v>
      </c>
      <c r="R9" s="35">
        <v>46</v>
      </c>
      <c r="S9" s="35">
        <v>47</v>
      </c>
      <c r="T9" s="35">
        <v>48</v>
      </c>
      <c r="V9" s="220">
        <f ca="1">SUMIF($B$15:$T$20,$V$6,B18:T18)</f>
        <v>231</v>
      </c>
    </row>
    <row r="10" spans="1:24" x14ac:dyDescent="0.2">
      <c r="A10" s="30" t="s">
        <v>61</v>
      </c>
      <c r="B10" s="35">
        <v>20</v>
      </c>
      <c r="C10" s="35">
        <v>21</v>
      </c>
      <c r="D10" s="35">
        <v>22</v>
      </c>
      <c r="E10" s="35">
        <v>23</v>
      </c>
      <c r="F10" s="35">
        <v>24</v>
      </c>
      <c r="G10" s="35">
        <v>25</v>
      </c>
      <c r="H10" s="35">
        <v>26</v>
      </c>
      <c r="I10" s="35">
        <v>27</v>
      </c>
      <c r="J10" s="35">
        <v>28</v>
      </c>
      <c r="K10" s="35">
        <v>29</v>
      </c>
      <c r="L10" s="35">
        <v>30</v>
      </c>
      <c r="M10" s="35">
        <v>31</v>
      </c>
      <c r="N10" s="35">
        <v>32</v>
      </c>
      <c r="O10" s="35">
        <v>33</v>
      </c>
      <c r="P10" s="35">
        <v>34</v>
      </c>
      <c r="Q10" s="35">
        <v>35</v>
      </c>
      <c r="R10" s="35">
        <v>36</v>
      </c>
      <c r="S10" s="35">
        <v>37</v>
      </c>
      <c r="T10" s="35">
        <v>38</v>
      </c>
      <c r="V10" s="220">
        <f ca="1">SUMIF($B$15:$T$20,$V$6,B19:T19)</f>
        <v>161</v>
      </c>
    </row>
    <row r="11" spans="1:24" x14ac:dyDescent="0.2">
      <c r="A11" s="30" t="s">
        <v>62</v>
      </c>
      <c r="B11" s="35">
        <v>10</v>
      </c>
      <c r="C11" s="35">
        <v>11</v>
      </c>
      <c r="D11" s="35">
        <v>12</v>
      </c>
      <c r="E11" s="35">
        <v>13</v>
      </c>
      <c r="F11" s="35">
        <v>14</v>
      </c>
      <c r="G11" s="35">
        <v>15</v>
      </c>
      <c r="H11" s="35">
        <v>16</v>
      </c>
      <c r="I11" s="35">
        <v>17</v>
      </c>
      <c r="J11" s="35">
        <v>18</v>
      </c>
      <c r="K11" s="35">
        <v>19</v>
      </c>
      <c r="L11" s="35">
        <v>20</v>
      </c>
      <c r="M11" s="35">
        <v>21</v>
      </c>
      <c r="N11" s="35">
        <v>22</v>
      </c>
      <c r="O11" s="35">
        <v>23</v>
      </c>
      <c r="P11" s="35">
        <v>24</v>
      </c>
      <c r="Q11" s="35">
        <v>25</v>
      </c>
      <c r="R11" s="35">
        <v>26</v>
      </c>
      <c r="S11" s="35">
        <v>27</v>
      </c>
      <c r="T11" s="35">
        <v>28</v>
      </c>
      <c r="V11" s="220">
        <f ca="1">SUMIF($B$15:$T$20,$V$6,B20:T20)</f>
        <v>91</v>
      </c>
    </row>
    <row r="12" spans="1:24" ht="8.25" customHeight="1" x14ac:dyDescent="0.2">
      <c r="A12" s="30"/>
      <c r="B12" s="35"/>
      <c r="C12" s="35"/>
      <c r="D12" s="35"/>
      <c r="E12" s="35"/>
      <c r="F12" s="35"/>
      <c r="G12" s="35"/>
      <c r="H12" s="35"/>
      <c r="I12" s="35"/>
      <c r="J12" s="35"/>
      <c r="K12" s="35"/>
      <c r="L12" s="35"/>
      <c r="M12" s="35"/>
      <c r="N12" s="35"/>
      <c r="O12" s="35"/>
      <c r="P12" s="35"/>
      <c r="Q12" s="35"/>
      <c r="R12" s="35"/>
      <c r="S12" s="35"/>
      <c r="T12" s="35"/>
      <c r="V12" s="30"/>
    </row>
    <row r="13" spans="1:24" x14ac:dyDescent="0.2">
      <c r="A13" s="42" t="s">
        <v>63</v>
      </c>
      <c r="B13" s="22"/>
      <c r="C13" s="22"/>
      <c r="D13" s="22"/>
      <c r="E13" s="22"/>
      <c r="F13" s="35"/>
      <c r="G13" s="35"/>
      <c r="H13" s="35"/>
      <c r="I13" s="35"/>
      <c r="J13" s="35"/>
      <c r="K13" s="35"/>
      <c r="L13" s="35"/>
      <c r="M13" s="35"/>
      <c r="N13" s="35"/>
      <c r="O13" s="35"/>
      <c r="P13" s="35"/>
      <c r="Q13" s="35"/>
      <c r="R13" s="35"/>
      <c r="S13" s="35"/>
      <c r="T13" s="35"/>
      <c r="V13" s="22"/>
    </row>
    <row r="14" spans="1:24" ht="8.85" customHeight="1" x14ac:dyDescent="0.2">
      <c r="B14" s="35"/>
      <c r="C14" s="35"/>
      <c r="D14" s="35"/>
      <c r="E14" s="35"/>
      <c r="F14" s="35"/>
      <c r="G14" s="35"/>
      <c r="H14" s="35"/>
      <c r="I14" s="35"/>
      <c r="J14" s="35"/>
      <c r="K14" s="35"/>
      <c r="L14" s="35"/>
      <c r="M14" s="35"/>
      <c r="N14" s="35"/>
      <c r="O14" s="35"/>
      <c r="P14" s="35"/>
      <c r="Q14" s="35"/>
      <c r="R14" s="35"/>
      <c r="S14" s="35"/>
      <c r="T14" s="35"/>
      <c r="V14" s="30"/>
    </row>
    <row r="15" spans="1:24" s="106" customFormat="1" ht="26.1" customHeight="1" x14ac:dyDescent="0.2">
      <c r="A15" s="209" t="s">
        <v>241</v>
      </c>
      <c r="B15" s="121">
        <f>$B$6</f>
        <v>2004</v>
      </c>
      <c r="C15" s="121" t="str">
        <f>$B$6&amp;"-"&amp;C6</f>
        <v>2004-2005</v>
      </c>
      <c r="D15" s="121" t="str">
        <f t="shared" ref="D15:T15" si="0">$B$6&amp;"-"&amp;D6</f>
        <v>2004-2006</v>
      </c>
      <c r="E15" s="121" t="str">
        <f t="shared" si="0"/>
        <v>2004-2007</v>
      </c>
      <c r="F15" s="121" t="str">
        <f t="shared" si="0"/>
        <v>2004-2008</v>
      </c>
      <c r="G15" s="121" t="str">
        <f t="shared" si="0"/>
        <v>2004-2009</v>
      </c>
      <c r="H15" s="121" t="str">
        <f t="shared" si="0"/>
        <v>2004-2010</v>
      </c>
      <c r="I15" s="121" t="str">
        <f t="shared" si="0"/>
        <v>2004-2011</v>
      </c>
      <c r="J15" s="121" t="str">
        <f t="shared" si="0"/>
        <v>2004-2012</v>
      </c>
      <c r="K15" s="121" t="str">
        <f t="shared" si="0"/>
        <v>2004-2013</v>
      </c>
      <c r="L15" s="121" t="str">
        <f t="shared" si="0"/>
        <v>2004-2014</v>
      </c>
      <c r="M15" s="121" t="str">
        <f t="shared" si="0"/>
        <v>2004-2015</v>
      </c>
      <c r="N15" s="121" t="str">
        <f t="shared" si="0"/>
        <v>2004-2016</v>
      </c>
      <c r="O15" s="121" t="str">
        <f t="shared" si="0"/>
        <v>2004-2017</v>
      </c>
      <c r="P15" s="121" t="str">
        <f t="shared" si="0"/>
        <v>2004-2018</v>
      </c>
      <c r="Q15" s="121" t="str">
        <f t="shared" si="0"/>
        <v>2004-2019</v>
      </c>
      <c r="R15" s="121" t="str">
        <f t="shared" si="0"/>
        <v>2004-2020</v>
      </c>
      <c r="S15" s="121" t="str">
        <f t="shared" si="0"/>
        <v>2004-2021</v>
      </c>
      <c r="T15" s="121" t="str">
        <f t="shared" si="0"/>
        <v>2004-2022</v>
      </c>
      <c r="U15" s="107"/>
      <c r="V15" s="30"/>
    </row>
    <row r="16" spans="1:24" x14ac:dyDescent="0.2">
      <c r="A16" s="124" t="s">
        <v>135</v>
      </c>
      <c r="B16" s="122">
        <f>SUM($B7:B7)</f>
        <v>50</v>
      </c>
      <c r="C16" s="122">
        <f>SUM($B7:C7)</f>
        <v>101</v>
      </c>
      <c r="D16" s="122">
        <f>SUM($B7:D7)</f>
        <v>153</v>
      </c>
      <c r="E16" s="122">
        <f>SUM($B7:E7)</f>
        <v>206</v>
      </c>
      <c r="F16" s="122">
        <f>SUM($B7:F7)</f>
        <v>260</v>
      </c>
      <c r="G16" s="122">
        <f>SUM($B7:G7)</f>
        <v>315</v>
      </c>
      <c r="H16" s="122">
        <f>SUM($B7:H7)</f>
        <v>371</v>
      </c>
      <c r="I16" s="122">
        <f>SUM($B7:I7)</f>
        <v>428</v>
      </c>
      <c r="J16" s="122">
        <f>SUM($B7:J7)</f>
        <v>486</v>
      </c>
      <c r="K16" s="122">
        <f>SUM($B7:K7)</f>
        <v>545</v>
      </c>
      <c r="L16" s="122">
        <f>SUM($B7:L7)</f>
        <v>605</v>
      </c>
      <c r="M16" s="122">
        <f>SUM($B7:M7)</f>
        <v>666</v>
      </c>
      <c r="N16" s="122">
        <f>SUM($B7:N7)</f>
        <v>728</v>
      </c>
      <c r="O16" s="122">
        <f>SUM($B7:O7)</f>
        <v>791</v>
      </c>
      <c r="P16" s="122">
        <f>SUM($B7:P7)</f>
        <v>855</v>
      </c>
      <c r="Q16" s="122">
        <f>SUM($B7:Q7)</f>
        <v>920</v>
      </c>
      <c r="R16" s="122">
        <f>SUM($B7:R7)</f>
        <v>986</v>
      </c>
      <c r="S16" s="122">
        <f>SUM($B7:S7)</f>
        <v>1053</v>
      </c>
      <c r="T16" s="122">
        <f>SUM($B7:T7)</f>
        <v>1121</v>
      </c>
      <c r="V16" s="30"/>
    </row>
    <row r="17" spans="1:24" x14ac:dyDescent="0.2">
      <c r="A17" s="124" t="s">
        <v>136</v>
      </c>
      <c r="B17" s="122">
        <f>SUM($B8:B8)</f>
        <v>40</v>
      </c>
      <c r="C17" s="122">
        <f>SUM($B8:C8)</f>
        <v>81</v>
      </c>
      <c r="D17" s="122">
        <f>SUM($B8:D8)</f>
        <v>123</v>
      </c>
      <c r="E17" s="122">
        <f>SUM($B8:E8)</f>
        <v>166</v>
      </c>
      <c r="F17" s="122">
        <f>SUM($B8:F8)</f>
        <v>210</v>
      </c>
      <c r="G17" s="122">
        <f>SUM($B8:G8)</f>
        <v>255</v>
      </c>
      <c r="H17" s="122">
        <f>SUM($B8:H8)</f>
        <v>301</v>
      </c>
      <c r="I17" s="122">
        <f>SUM($B8:I8)</f>
        <v>348</v>
      </c>
      <c r="J17" s="122">
        <f>SUM($B8:J8)</f>
        <v>396</v>
      </c>
      <c r="K17" s="122">
        <f>SUM($B8:K8)</f>
        <v>445</v>
      </c>
      <c r="L17" s="122">
        <f>SUM($B8:L8)</f>
        <v>495</v>
      </c>
      <c r="M17" s="122">
        <f>SUM($B8:M8)</f>
        <v>546</v>
      </c>
      <c r="N17" s="122">
        <f>SUM($B8:N8)</f>
        <v>598</v>
      </c>
      <c r="O17" s="122">
        <f>SUM($B8:O8)</f>
        <v>651</v>
      </c>
      <c r="P17" s="122">
        <f>SUM($B8:P8)</f>
        <v>705</v>
      </c>
      <c r="Q17" s="122">
        <f>SUM($B8:Q8)</f>
        <v>760</v>
      </c>
      <c r="R17" s="122">
        <f>SUM($B8:R8)</f>
        <v>816</v>
      </c>
      <c r="S17" s="122">
        <f>SUM($B8:S8)</f>
        <v>873</v>
      </c>
      <c r="T17" s="122">
        <f>SUM($B8:T8)</f>
        <v>931</v>
      </c>
      <c r="V17" s="30"/>
    </row>
    <row r="18" spans="1:24" x14ac:dyDescent="0.2">
      <c r="A18" s="124" t="s">
        <v>137</v>
      </c>
      <c r="B18" s="122">
        <f>SUM($B9:B9)</f>
        <v>30</v>
      </c>
      <c r="C18" s="122">
        <f>SUM($B9:C9)</f>
        <v>61</v>
      </c>
      <c r="D18" s="122">
        <f>SUM($B9:D9)</f>
        <v>93</v>
      </c>
      <c r="E18" s="122">
        <f>SUM($B9:E9)</f>
        <v>126</v>
      </c>
      <c r="F18" s="122">
        <f>SUM($B9:F9)</f>
        <v>160</v>
      </c>
      <c r="G18" s="122">
        <f>SUM($B9:G9)</f>
        <v>195</v>
      </c>
      <c r="H18" s="122">
        <f>SUM($B9:H9)</f>
        <v>231</v>
      </c>
      <c r="I18" s="122">
        <f>SUM($B9:I9)</f>
        <v>268</v>
      </c>
      <c r="J18" s="122">
        <f>SUM($B9:J9)</f>
        <v>306</v>
      </c>
      <c r="K18" s="122">
        <f>SUM($B9:K9)</f>
        <v>345</v>
      </c>
      <c r="L18" s="122">
        <f>SUM($B9:L9)</f>
        <v>385</v>
      </c>
      <c r="M18" s="122">
        <f>SUM($B9:M9)</f>
        <v>426</v>
      </c>
      <c r="N18" s="122">
        <f>SUM($B9:N9)</f>
        <v>468</v>
      </c>
      <c r="O18" s="122">
        <f>SUM($B9:O9)</f>
        <v>511</v>
      </c>
      <c r="P18" s="122">
        <f>SUM($B9:P9)</f>
        <v>555</v>
      </c>
      <c r="Q18" s="122">
        <f>SUM($B9:Q9)</f>
        <v>600</v>
      </c>
      <c r="R18" s="122">
        <f>SUM($B9:R9)</f>
        <v>646</v>
      </c>
      <c r="S18" s="122">
        <f>SUM($B9:S9)</f>
        <v>693</v>
      </c>
      <c r="T18" s="122">
        <f>SUM($B9:T9)</f>
        <v>741</v>
      </c>
      <c r="V18" s="30"/>
    </row>
    <row r="19" spans="1:24" x14ac:dyDescent="0.2">
      <c r="A19" s="124" t="s">
        <v>138</v>
      </c>
      <c r="B19" s="122">
        <f>SUM($B10:B10)</f>
        <v>20</v>
      </c>
      <c r="C19" s="122">
        <f>SUM($B10:C10)</f>
        <v>41</v>
      </c>
      <c r="D19" s="122">
        <f>SUM($B10:D10)</f>
        <v>63</v>
      </c>
      <c r="E19" s="122">
        <f>SUM($B10:E10)</f>
        <v>86</v>
      </c>
      <c r="F19" s="122">
        <f>SUM($B10:F10)</f>
        <v>110</v>
      </c>
      <c r="G19" s="122">
        <f>SUM($B10:G10)</f>
        <v>135</v>
      </c>
      <c r="H19" s="122">
        <f>SUM($B10:H10)</f>
        <v>161</v>
      </c>
      <c r="I19" s="122">
        <f>SUM($B10:I10)</f>
        <v>188</v>
      </c>
      <c r="J19" s="122">
        <f>SUM($B10:J10)</f>
        <v>216</v>
      </c>
      <c r="K19" s="122">
        <f>SUM($B10:K10)</f>
        <v>245</v>
      </c>
      <c r="L19" s="122">
        <f>SUM($B10:L10)</f>
        <v>275</v>
      </c>
      <c r="M19" s="122">
        <f>SUM($B10:M10)</f>
        <v>306</v>
      </c>
      <c r="N19" s="122">
        <f>SUM($B10:N10)</f>
        <v>338</v>
      </c>
      <c r="O19" s="122">
        <f>SUM($B10:O10)</f>
        <v>371</v>
      </c>
      <c r="P19" s="122">
        <f>SUM($B10:P10)</f>
        <v>405</v>
      </c>
      <c r="Q19" s="122">
        <f>SUM($B10:Q10)</f>
        <v>440</v>
      </c>
      <c r="R19" s="122">
        <f>SUM($B10:R10)</f>
        <v>476</v>
      </c>
      <c r="S19" s="122">
        <f>SUM($B10:S10)</f>
        <v>513</v>
      </c>
      <c r="T19" s="122">
        <f>SUM($B10:T10)</f>
        <v>551</v>
      </c>
      <c r="V19" s="30"/>
    </row>
    <row r="20" spans="1:24" x14ac:dyDescent="0.2">
      <c r="A20" s="124" t="s">
        <v>139</v>
      </c>
      <c r="B20" s="122">
        <f>SUM($B11:B11)</f>
        <v>10</v>
      </c>
      <c r="C20" s="122">
        <f>SUM($B11:C11)</f>
        <v>21</v>
      </c>
      <c r="D20" s="122">
        <f>SUM($B11:D11)</f>
        <v>33</v>
      </c>
      <c r="E20" s="122">
        <f>SUM($B11:E11)</f>
        <v>46</v>
      </c>
      <c r="F20" s="122">
        <f>SUM($B11:F11)</f>
        <v>60</v>
      </c>
      <c r="G20" s="122">
        <f>SUM($B11:G11)</f>
        <v>75</v>
      </c>
      <c r="H20" s="122">
        <f>SUM($B11:H11)</f>
        <v>91</v>
      </c>
      <c r="I20" s="122">
        <f>SUM($B11:I11)</f>
        <v>108</v>
      </c>
      <c r="J20" s="122">
        <f>SUM($B11:J11)</f>
        <v>126</v>
      </c>
      <c r="K20" s="122">
        <f>SUM($B11:K11)</f>
        <v>145</v>
      </c>
      <c r="L20" s="122">
        <f>SUM($B11:L11)</f>
        <v>165</v>
      </c>
      <c r="M20" s="122">
        <f>SUM($B11:M11)</f>
        <v>186</v>
      </c>
      <c r="N20" s="122">
        <f>SUM($B11:N11)</f>
        <v>208</v>
      </c>
      <c r="O20" s="122">
        <f>SUM($B11:O11)</f>
        <v>231</v>
      </c>
      <c r="P20" s="122">
        <f>SUM($B11:P11)</f>
        <v>255</v>
      </c>
      <c r="Q20" s="122">
        <f>SUM($B11:Q11)</f>
        <v>280</v>
      </c>
      <c r="R20" s="122">
        <f>SUM($B11:R11)</f>
        <v>306</v>
      </c>
      <c r="S20" s="122">
        <f>SUM($B11:S11)</f>
        <v>333</v>
      </c>
      <c r="T20" s="122">
        <f>SUM($B11:T11)</f>
        <v>361</v>
      </c>
      <c r="V20" s="30"/>
    </row>
    <row r="21" spans="1:24" x14ac:dyDescent="0.2">
      <c r="A21" s="34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4"/>
      <c r="S21" s="33"/>
      <c r="T21" s="33"/>
    </row>
    <row r="22" spans="1:24" ht="20.25" x14ac:dyDescent="0.3">
      <c r="A22" s="140" t="s">
        <v>144</v>
      </c>
      <c r="B22" s="127"/>
      <c r="C22" s="127"/>
      <c r="D22" s="127"/>
      <c r="E22" s="127"/>
      <c r="F22" s="127"/>
      <c r="G22" s="127"/>
      <c r="H22" s="127"/>
      <c r="I22" s="127"/>
      <c r="J22" s="127"/>
      <c r="K22" s="127"/>
      <c r="L22" s="127"/>
      <c r="M22" s="127"/>
      <c r="N22" s="140"/>
      <c r="O22" s="140" t="s">
        <v>145</v>
      </c>
      <c r="P22" s="127"/>
      <c r="Q22" s="127"/>
      <c r="R22" s="127"/>
      <c r="S22" s="127"/>
      <c r="T22" s="127"/>
      <c r="U22" s="127"/>
      <c r="V22" s="127"/>
      <c r="W22" s="127"/>
      <c r="X22" s="127"/>
    </row>
    <row r="23" spans="1:24" x14ac:dyDescent="0.2">
      <c r="A23" s="34"/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  <c r="O23" s="34"/>
      <c r="P23" s="34"/>
      <c r="Q23" s="34"/>
      <c r="R23" s="34"/>
      <c r="S23" s="33"/>
      <c r="T23" s="33"/>
    </row>
    <row r="24" spans="1:24" x14ac:dyDescent="0.2">
      <c r="A24" s="34"/>
      <c r="B24" s="34"/>
      <c r="C24" s="34"/>
      <c r="D24" s="34"/>
      <c r="E24" s="34"/>
      <c r="F24" s="34"/>
      <c r="G24" s="34"/>
      <c r="H24" s="34"/>
      <c r="I24" s="34"/>
      <c r="J24" s="34"/>
      <c r="K24" s="34"/>
      <c r="L24" s="34"/>
      <c r="M24" s="34"/>
      <c r="N24" s="34"/>
      <c r="O24" s="34"/>
      <c r="P24" s="34"/>
      <c r="Q24" s="34"/>
      <c r="R24" s="34"/>
      <c r="S24" s="33"/>
      <c r="T24" s="33"/>
    </row>
    <row r="25" spans="1:24" x14ac:dyDescent="0.2">
      <c r="A25" s="22"/>
      <c r="B25" s="36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3"/>
      <c r="T25" s="33"/>
    </row>
    <row r="26" spans="1:24" x14ac:dyDescent="0.2">
      <c r="A26" s="34"/>
      <c r="B26" s="34"/>
      <c r="C26" s="34"/>
      <c r="D26" s="34"/>
      <c r="E26" s="34"/>
      <c r="F26" s="34"/>
      <c r="G26" s="34"/>
      <c r="H26" s="34"/>
      <c r="I26" s="34"/>
      <c r="J26" s="34"/>
      <c r="K26" s="34"/>
      <c r="L26" s="34"/>
      <c r="M26" s="34"/>
      <c r="N26" s="34"/>
      <c r="O26" s="34"/>
      <c r="P26" s="34"/>
      <c r="Q26" s="34"/>
      <c r="R26" s="34"/>
      <c r="S26" s="33"/>
      <c r="T26" s="33"/>
    </row>
    <row r="27" spans="1:24" x14ac:dyDescent="0.2">
      <c r="A27" s="34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34"/>
      <c r="Q27" s="34"/>
      <c r="R27" s="34"/>
      <c r="S27" s="33"/>
      <c r="T27" s="33"/>
    </row>
    <row r="28" spans="1:24" x14ac:dyDescent="0.2">
      <c r="A28" s="34"/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  <c r="O28" s="34"/>
      <c r="P28" s="34"/>
      <c r="Q28" s="34"/>
      <c r="R28" s="34"/>
      <c r="S28" s="33"/>
      <c r="T28" s="33"/>
    </row>
    <row r="29" spans="1:24" x14ac:dyDescent="0.2">
      <c r="A29" s="34"/>
      <c r="B29" s="34"/>
      <c r="C29" s="34"/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  <c r="O29" s="34"/>
      <c r="P29" s="34"/>
      <c r="Q29" s="34"/>
      <c r="R29" s="34"/>
      <c r="S29" s="33"/>
      <c r="T29" s="33"/>
    </row>
    <row r="30" spans="1:24" x14ac:dyDescent="0.2">
      <c r="A30" s="34"/>
      <c r="B30" s="34"/>
      <c r="C30" s="34"/>
      <c r="D30" s="34"/>
      <c r="E30" s="34"/>
      <c r="F30" s="34"/>
      <c r="G30" s="34"/>
      <c r="H30" s="34"/>
      <c r="I30" s="34"/>
      <c r="J30" s="34"/>
      <c r="K30" s="34"/>
      <c r="L30" s="34"/>
      <c r="M30" s="34"/>
      <c r="N30" s="34"/>
      <c r="O30" s="34"/>
      <c r="P30" s="34"/>
      <c r="Q30" s="34"/>
      <c r="R30" s="34"/>
      <c r="S30" s="33"/>
      <c r="T30" s="33"/>
    </row>
    <row r="31" spans="1:24" x14ac:dyDescent="0.2">
      <c r="A31" s="34"/>
      <c r="B31" s="34"/>
      <c r="C31" s="34"/>
      <c r="D31" s="34"/>
      <c r="E31" s="34"/>
      <c r="F31" s="34"/>
      <c r="G31" s="34"/>
      <c r="H31" s="34"/>
      <c r="I31" s="34"/>
      <c r="J31" s="34"/>
      <c r="K31" s="34"/>
      <c r="L31" s="34"/>
      <c r="M31" s="34"/>
      <c r="N31" s="34"/>
      <c r="O31" s="34"/>
      <c r="P31" s="34"/>
      <c r="Q31" s="34"/>
      <c r="R31" s="34"/>
      <c r="S31" s="33"/>
      <c r="T31" s="33"/>
    </row>
    <row r="32" spans="1:24" x14ac:dyDescent="0.2">
      <c r="A32" s="34"/>
      <c r="B32" s="34"/>
      <c r="C32" s="34"/>
      <c r="D32" s="34"/>
      <c r="E32" s="34"/>
      <c r="F32" s="34"/>
      <c r="G32" s="34"/>
      <c r="H32" s="34"/>
      <c r="I32" s="34"/>
      <c r="J32" s="34"/>
      <c r="K32" s="34"/>
      <c r="L32" s="34"/>
      <c r="M32" s="34"/>
      <c r="N32" s="34"/>
      <c r="O32" s="34"/>
      <c r="P32" s="34"/>
      <c r="Q32" s="34"/>
      <c r="R32" s="34"/>
      <c r="S32" s="33"/>
      <c r="T32" s="33"/>
    </row>
    <row r="33" spans="1:24" x14ac:dyDescent="0.2">
      <c r="A33" s="34"/>
      <c r="B33" s="34"/>
      <c r="C33" s="34"/>
      <c r="D33" s="34"/>
      <c r="E33" s="34"/>
      <c r="F33" s="34"/>
      <c r="G33" s="34"/>
      <c r="H33" s="34"/>
      <c r="I33" s="34"/>
      <c r="J33" s="34"/>
      <c r="K33" s="34"/>
      <c r="L33" s="34"/>
      <c r="M33" s="34"/>
      <c r="N33" s="34"/>
      <c r="O33" s="34"/>
      <c r="P33" s="34"/>
      <c r="Q33" s="34"/>
      <c r="R33" s="34"/>
      <c r="S33" s="33"/>
      <c r="T33" s="33"/>
    </row>
    <row r="34" spans="1:24" x14ac:dyDescent="0.2">
      <c r="A34" s="34"/>
      <c r="B34" s="34"/>
      <c r="C34" s="34"/>
      <c r="D34" s="34"/>
      <c r="E34" s="34"/>
      <c r="F34" s="34"/>
      <c r="G34" s="34"/>
      <c r="H34" s="34"/>
      <c r="I34" s="34"/>
      <c r="J34" s="34"/>
      <c r="K34" s="34"/>
      <c r="L34" s="34"/>
      <c r="M34" s="34"/>
      <c r="N34" s="34"/>
      <c r="O34" s="34"/>
      <c r="P34" s="34"/>
      <c r="Q34" s="34"/>
      <c r="R34" s="34"/>
      <c r="S34" s="33"/>
      <c r="T34" s="33"/>
    </row>
    <row r="35" spans="1:24" x14ac:dyDescent="0.2">
      <c r="A35" s="34"/>
      <c r="B35" s="34"/>
      <c r="C35" s="34"/>
      <c r="D35" s="34"/>
      <c r="E35" s="34"/>
      <c r="F35" s="34"/>
      <c r="G35" s="34"/>
      <c r="H35" s="34"/>
      <c r="I35" s="34"/>
      <c r="J35" s="34"/>
      <c r="K35" s="34"/>
      <c r="L35" s="34"/>
      <c r="M35" s="34"/>
      <c r="N35" s="34"/>
      <c r="O35" s="34"/>
      <c r="P35" s="34"/>
      <c r="Q35" s="34"/>
      <c r="R35" s="34"/>
      <c r="S35" s="33"/>
      <c r="T35" s="33"/>
    </row>
    <row r="36" spans="1:24" x14ac:dyDescent="0.2">
      <c r="A36" s="34"/>
      <c r="B36" s="34"/>
      <c r="C36" s="34"/>
      <c r="D36" s="34"/>
      <c r="E36" s="34"/>
      <c r="F36" s="34"/>
      <c r="G36" s="34"/>
      <c r="H36" s="34"/>
      <c r="I36" s="34"/>
      <c r="J36" s="34"/>
      <c r="K36" s="34"/>
      <c r="L36" s="34"/>
      <c r="M36" s="34"/>
      <c r="N36" s="34"/>
      <c r="O36" s="34"/>
      <c r="P36" s="34"/>
      <c r="Q36" s="34"/>
      <c r="R36" s="34"/>
      <c r="S36" s="33"/>
      <c r="T36" s="33"/>
    </row>
    <row r="37" spans="1:24" x14ac:dyDescent="0.2">
      <c r="A37" s="34"/>
      <c r="B37" s="34"/>
      <c r="C37" s="34"/>
      <c r="D37" s="34"/>
      <c r="E37" s="34"/>
      <c r="F37" s="34"/>
      <c r="G37" s="34"/>
      <c r="H37" s="34"/>
      <c r="I37" s="34"/>
      <c r="J37" s="34"/>
      <c r="K37" s="34"/>
      <c r="L37" s="34"/>
      <c r="M37" s="34"/>
      <c r="N37" s="34"/>
      <c r="O37" s="34"/>
      <c r="P37" s="34"/>
      <c r="Q37" s="34"/>
      <c r="R37" s="34"/>
      <c r="S37" s="33"/>
      <c r="T37" s="33"/>
    </row>
    <row r="38" spans="1:24" x14ac:dyDescent="0.2">
      <c r="A38" s="34"/>
      <c r="B38" s="34"/>
      <c r="C38" s="34"/>
      <c r="D38" s="34"/>
      <c r="E38" s="34"/>
      <c r="F38" s="34"/>
      <c r="G38" s="34"/>
      <c r="H38" s="34"/>
      <c r="I38" s="34"/>
      <c r="J38" s="34"/>
      <c r="K38" s="34"/>
      <c r="L38" s="34"/>
      <c r="M38" s="34"/>
      <c r="N38" s="34"/>
      <c r="O38" s="34"/>
      <c r="P38" s="34"/>
      <c r="Q38" s="34"/>
      <c r="R38" s="34"/>
      <c r="S38" s="33"/>
      <c r="T38" s="33"/>
    </row>
    <row r="39" spans="1:24" x14ac:dyDescent="0.2">
      <c r="A39" s="34"/>
      <c r="B39" s="34"/>
      <c r="C39" s="34"/>
      <c r="D39" s="34"/>
      <c r="E39" s="34"/>
      <c r="F39" s="34"/>
      <c r="G39" s="34"/>
      <c r="H39" s="34"/>
      <c r="I39" s="34"/>
      <c r="J39" s="34"/>
      <c r="K39" s="34"/>
      <c r="L39" s="34"/>
      <c r="M39" s="34"/>
      <c r="N39" s="34"/>
      <c r="O39" s="34"/>
      <c r="P39" s="34"/>
      <c r="Q39" s="34"/>
      <c r="R39" s="34"/>
      <c r="S39" s="33"/>
      <c r="T39" s="33"/>
    </row>
    <row r="40" spans="1:24" ht="20.25" x14ac:dyDescent="0.3">
      <c r="A40" s="140" t="s">
        <v>146</v>
      </c>
      <c r="B40" s="127"/>
      <c r="C40" s="127"/>
      <c r="D40" s="127"/>
      <c r="E40" s="127"/>
      <c r="F40" s="127"/>
      <c r="G40" s="127"/>
      <c r="H40" s="127"/>
      <c r="I40" s="127"/>
      <c r="J40" s="127"/>
      <c r="K40" s="127"/>
      <c r="L40" s="140"/>
      <c r="M40" s="140"/>
      <c r="N40" s="140"/>
      <c r="O40" s="140" t="s">
        <v>147</v>
      </c>
      <c r="P40" s="127"/>
      <c r="Q40" s="127"/>
      <c r="R40" s="127"/>
      <c r="S40" s="127"/>
      <c r="T40" s="127"/>
      <c r="U40" s="127"/>
      <c r="V40" s="127"/>
      <c r="W40" s="127"/>
      <c r="X40" s="127"/>
    </row>
    <row r="42" spans="1:24" x14ac:dyDescent="0.2">
      <c r="U42" s="22"/>
      <c r="V42" s="22"/>
    </row>
    <row r="44" spans="1:24" x14ac:dyDescent="0.2">
      <c r="Q44" s="22"/>
      <c r="R44" s="22"/>
      <c r="S44" s="22"/>
      <c r="T44" s="22"/>
      <c r="U44" s="22"/>
      <c r="V44" s="22"/>
    </row>
    <row r="45" spans="1:24" x14ac:dyDescent="0.2">
      <c r="A45" s="34"/>
      <c r="B45" s="34"/>
      <c r="C45" s="34"/>
      <c r="D45" s="34"/>
      <c r="E45" s="34"/>
      <c r="F45" s="34"/>
      <c r="G45" s="34"/>
      <c r="H45" s="34"/>
      <c r="I45" s="34"/>
      <c r="J45" s="34"/>
      <c r="K45" s="34"/>
      <c r="L45" s="34"/>
      <c r="M45" s="34"/>
      <c r="N45" s="34"/>
      <c r="O45" s="34"/>
      <c r="P45" s="34"/>
      <c r="Q45" s="34"/>
      <c r="R45" s="34"/>
      <c r="S45" s="33"/>
      <c r="T45" s="33"/>
    </row>
  </sheetData>
  <dataValidations count="1">
    <dataValidation type="list" allowBlank="1" showInputMessage="1" showErrorMessage="1" sqref="V6">
      <formula1>$B$15:$T$15</formula1>
    </dataValidation>
  </dataValidations>
  <hyperlinks>
    <hyperlink ref="X1" location="Навигация!A1" display="к навигации"/>
    <hyperlink ref="X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5"/>
  <dimension ref="A1:Q38"/>
  <sheetViews>
    <sheetView showGridLines="0" zoomScale="70" zoomScaleNormal="70" workbookViewId="0">
      <pane ySplit="2" topLeftCell="A3" activePane="bottomLeft" state="frozen"/>
      <selection pane="bottomLeft" activeCell="T10" sqref="T10"/>
    </sheetView>
  </sheetViews>
  <sheetFormatPr defaultColWidth="8.85546875" defaultRowHeight="14.25" x14ac:dyDescent="0.2"/>
  <cols>
    <col min="1" max="1" width="17.140625" style="423" customWidth="1"/>
    <col min="2" max="3" width="9.85546875" style="423" customWidth="1"/>
    <col min="4" max="4" width="12.140625" style="423" customWidth="1"/>
    <col min="5" max="5" width="8.85546875" style="423" customWidth="1"/>
    <col min="6" max="6" width="11.140625" style="423" bestFit="1" customWidth="1"/>
    <col min="7" max="7" width="8.85546875" style="423"/>
    <col min="8" max="8" width="11" style="423" customWidth="1"/>
    <col min="9" max="16384" width="8.85546875" style="423"/>
  </cols>
  <sheetData>
    <row r="1" spans="1:17" s="428" customFormat="1" ht="17.850000000000001" customHeight="1" x14ac:dyDescent="0.35">
      <c r="A1" s="425"/>
      <c r="B1" s="425"/>
      <c r="C1" s="425"/>
      <c r="D1" s="425"/>
      <c r="E1" s="425"/>
      <c r="F1" s="425"/>
      <c r="G1" s="425"/>
      <c r="H1" s="426"/>
      <c r="I1" s="426"/>
      <c r="J1" s="424"/>
      <c r="K1" s="424"/>
      <c r="L1" s="424"/>
      <c r="M1" s="424"/>
      <c r="N1" s="424"/>
      <c r="O1" s="424"/>
      <c r="P1" s="427"/>
      <c r="Q1" s="426" t="s">
        <v>176</v>
      </c>
    </row>
    <row r="2" spans="1:17" s="428" customFormat="1" ht="24.75" customHeight="1" x14ac:dyDescent="0.35">
      <c r="A2" s="425" t="s">
        <v>534</v>
      </c>
      <c r="B2" s="425"/>
      <c r="C2" s="425"/>
      <c r="D2" s="425"/>
      <c r="E2" s="425"/>
      <c r="F2" s="425"/>
      <c r="G2" s="425"/>
      <c r="H2" s="426"/>
      <c r="I2" s="426"/>
      <c r="J2" s="424"/>
      <c r="K2" s="424"/>
      <c r="L2" s="424"/>
      <c r="M2" s="424"/>
      <c r="N2" s="424"/>
      <c r="O2" s="424"/>
      <c r="P2" s="427"/>
      <c r="Q2" s="426" t="s">
        <v>14</v>
      </c>
    </row>
    <row r="3" spans="1:17" x14ac:dyDescent="0.2">
      <c r="H3" s="471"/>
      <c r="I3" s="471"/>
      <c r="J3" s="471"/>
      <c r="K3" s="471"/>
      <c r="L3" s="471"/>
      <c r="M3" s="471"/>
      <c r="N3" s="471"/>
      <c r="O3" s="471"/>
    </row>
    <row r="4" spans="1:17" ht="15" x14ac:dyDescent="0.25">
      <c r="A4" s="429" t="s">
        <v>338</v>
      </c>
      <c r="B4" s="430"/>
      <c r="C4" s="431"/>
      <c r="D4" s="499" t="s">
        <v>378</v>
      </c>
      <c r="H4" s="429"/>
      <c r="I4" s="471"/>
      <c r="J4" s="471"/>
      <c r="K4" s="471"/>
      <c r="L4" s="472"/>
      <c r="M4" s="471"/>
      <c r="N4" s="471"/>
      <c r="O4" s="471"/>
    </row>
    <row r="5" spans="1:17" ht="15" x14ac:dyDescent="0.25">
      <c r="A5" s="429"/>
      <c r="B5" s="500" t="s">
        <v>469</v>
      </c>
      <c r="C5" s="500" t="s">
        <v>471</v>
      </c>
      <c r="D5" s="499" t="s">
        <v>470</v>
      </c>
      <c r="H5" s="429"/>
      <c r="I5" s="471"/>
      <c r="J5" s="471"/>
      <c r="K5" s="471"/>
      <c r="L5" s="472"/>
      <c r="M5" s="471"/>
      <c r="N5" s="471"/>
      <c r="O5" s="471"/>
    </row>
    <row r="6" spans="1:17" x14ac:dyDescent="0.2">
      <c r="A6" s="431"/>
      <c r="B6" s="500" t="s">
        <v>467</v>
      </c>
      <c r="C6" s="500" t="s">
        <v>468</v>
      </c>
      <c r="D6" s="431"/>
      <c r="H6" s="471"/>
      <c r="I6" s="471"/>
      <c r="J6" s="471"/>
      <c r="K6" s="471"/>
      <c r="L6" s="471"/>
      <c r="M6" s="471"/>
      <c r="N6" s="471"/>
      <c r="O6" s="471"/>
    </row>
    <row r="7" spans="1:17" ht="15" thickBot="1" x14ac:dyDescent="0.25">
      <c r="A7" s="383" t="s">
        <v>79</v>
      </c>
      <c r="B7" s="384">
        <v>2012</v>
      </c>
      <c r="C7" s="384">
        <v>2022</v>
      </c>
      <c r="D7" s="431"/>
      <c r="H7" s="473"/>
      <c r="I7" s="471"/>
      <c r="J7" s="471"/>
      <c r="K7" s="471"/>
      <c r="L7" s="471"/>
      <c r="M7" s="471"/>
      <c r="N7" s="471"/>
      <c r="O7" s="471"/>
    </row>
    <row r="8" spans="1:17" x14ac:dyDescent="0.2">
      <c r="A8" s="432" t="s">
        <v>58</v>
      </c>
      <c r="B8" s="433">
        <v>840</v>
      </c>
      <c r="C8" s="433">
        <v>880</v>
      </c>
      <c r="D8" s="431"/>
      <c r="H8" s="474"/>
      <c r="I8" s="475"/>
      <c r="J8" s="475"/>
      <c r="K8" s="471"/>
      <c r="L8" s="471"/>
      <c r="M8" s="471"/>
      <c r="N8" s="471"/>
      <c r="O8" s="471"/>
    </row>
    <row r="9" spans="1:17" x14ac:dyDescent="0.2">
      <c r="A9" s="432" t="s">
        <v>59</v>
      </c>
      <c r="B9" s="433">
        <v>480</v>
      </c>
      <c r="C9" s="433">
        <v>710</v>
      </c>
      <c r="D9" s="431"/>
      <c r="H9" s="474"/>
      <c r="I9" s="475"/>
      <c r="J9" s="475"/>
      <c r="K9" s="471"/>
      <c r="L9" s="471"/>
      <c r="M9" s="471"/>
      <c r="N9" s="471"/>
      <c r="O9" s="471"/>
    </row>
    <row r="10" spans="1:17" x14ac:dyDescent="0.2">
      <c r="A10" s="432" t="s">
        <v>60</v>
      </c>
      <c r="B10" s="433">
        <v>330</v>
      </c>
      <c r="C10" s="433">
        <v>660</v>
      </c>
      <c r="D10" s="431"/>
      <c r="H10" s="474"/>
      <c r="I10" s="475"/>
      <c r="J10" s="475"/>
      <c r="K10" s="471"/>
      <c r="L10" s="471"/>
      <c r="M10" s="471"/>
      <c r="N10" s="471"/>
      <c r="O10" s="471"/>
    </row>
    <row r="11" spans="1:17" x14ac:dyDescent="0.2">
      <c r="A11" s="432" t="s">
        <v>61</v>
      </c>
      <c r="B11" s="433">
        <v>200</v>
      </c>
      <c r="C11" s="433">
        <v>1140</v>
      </c>
      <c r="D11" s="431"/>
      <c r="H11" s="474"/>
      <c r="I11" s="475"/>
      <c r="J11" s="475"/>
      <c r="K11" s="471"/>
      <c r="L11" s="471"/>
      <c r="M11" s="471"/>
      <c r="N11" s="471"/>
      <c r="O11" s="471"/>
    </row>
    <row r="12" spans="1:17" x14ac:dyDescent="0.2">
      <c r="A12" s="432" t="s">
        <v>62</v>
      </c>
      <c r="B12" s="433">
        <v>80</v>
      </c>
      <c r="C12" s="433">
        <v>240</v>
      </c>
      <c r="D12" s="431"/>
      <c r="H12" s="474"/>
      <c r="I12" s="475"/>
      <c r="J12" s="475"/>
      <c r="K12" s="471"/>
      <c r="L12" s="471"/>
      <c r="M12" s="471"/>
      <c r="N12" s="471"/>
      <c r="O12" s="471"/>
    </row>
    <row r="13" spans="1:17" x14ac:dyDescent="0.2">
      <c r="A13" s="434"/>
      <c r="B13" s="435"/>
      <c r="C13" s="431"/>
      <c r="D13" s="432"/>
      <c r="E13" s="432"/>
      <c r="F13" s="432"/>
      <c r="H13" s="471"/>
      <c r="I13" s="471"/>
      <c r="J13" s="471"/>
      <c r="K13" s="471"/>
      <c r="L13" s="471"/>
      <c r="M13" s="471"/>
      <c r="N13" s="471"/>
      <c r="O13" s="471"/>
    </row>
    <row r="14" spans="1:17" x14ac:dyDescent="0.2">
      <c r="A14" s="434"/>
      <c r="B14" s="435"/>
      <c r="C14" s="431"/>
      <c r="D14" s="432"/>
      <c r="E14" s="432"/>
      <c r="F14" s="432"/>
      <c r="G14" s="431"/>
      <c r="H14" s="471"/>
      <c r="I14" s="471"/>
      <c r="J14" s="471"/>
      <c r="K14" s="471"/>
      <c r="L14" s="471"/>
      <c r="M14" s="471"/>
      <c r="N14" s="471"/>
      <c r="O14" s="471"/>
    </row>
    <row r="15" spans="1:17" x14ac:dyDescent="0.2">
      <c r="A15" s="434"/>
      <c r="B15" s="435"/>
      <c r="H15" s="471"/>
      <c r="I15" s="471"/>
      <c r="J15" s="471"/>
      <c r="K15" s="471"/>
      <c r="L15" s="471"/>
      <c r="M15" s="471"/>
      <c r="N15" s="471"/>
      <c r="O15" s="471"/>
    </row>
    <row r="16" spans="1:17" s="7" customFormat="1" ht="20.25" x14ac:dyDescent="0.3">
      <c r="A16" s="140" t="s">
        <v>466</v>
      </c>
      <c r="B16" s="127"/>
      <c r="C16" s="127"/>
      <c r="D16" s="127"/>
      <c r="E16" s="140"/>
      <c r="F16" s="140" t="s">
        <v>464</v>
      </c>
      <c r="G16" s="140"/>
      <c r="H16" s="127"/>
      <c r="I16" s="127"/>
      <c r="J16" s="127"/>
      <c r="K16" s="127"/>
      <c r="L16" s="140" t="s">
        <v>465</v>
      </c>
      <c r="M16" s="127"/>
      <c r="N16" s="127"/>
      <c r="O16" s="127"/>
      <c r="P16" s="127"/>
      <c r="Q16" s="127"/>
    </row>
    <row r="38" spans="1:1" x14ac:dyDescent="0.2">
      <c r="A38" s="469"/>
    </row>
  </sheetData>
  <conditionalFormatting sqref="B16:D16">
    <cfRule type="cellIs" dxfId="55" priority="2" operator="lessThan">
      <formula>0</formula>
    </cfRule>
  </conditionalFormatting>
  <conditionalFormatting sqref="K16 M16:Q16">
    <cfRule type="cellIs" dxfId="54" priority="1" operator="lessThan">
      <formula>0</formula>
    </cfRule>
  </conditionalFormatting>
  <hyperlinks>
    <hyperlink ref="Q1" location="Навигация!A1" display="к навигации"/>
    <hyperlink ref="Q2" location="Содержание!A1" display="к содержанию"/>
  </hyperlinks>
  <pageMargins left="0.7" right="0.7" top="0.75" bottom="0.75" header="0.3" footer="0.3"/>
  <pageSetup paperSize="9" orientation="portrait" verticalDpi="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37"/>
  <sheetViews>
    <sheetView showGridLines="0" zoomScale="70" zoomScaleNormal="70" workbookViewId="0">
      <pane ySplit="2" topLeftCell="A3" activePane="bottomLeft" state="frozen"/>
      <selection pane="bottomLeft" activeCell="A2" sqref="A2"/>
    </sheetView>
  </sheetViews>
  <sheetFormatPr defaultRowHeight="12.75" x14ac:dyDescent="0.2"/>
  <cols>
    <col min="1" max="1" width="13" customWidth="1"/>
    <col min="2" max="2" width="10.42578125" customWidth="1"/>
    <col min="3" max="5" width="12.140625" customWidth="1"/>
    <col min="6" max="6" width="6.5703125" customWidth="1"/>
    <col min="7" max="8" width="11.42578125" customWidth="1"/>
    <col min="9" max="10" width="10.42578125" customWidth="1"/>
    <col min="11" max="11" width="5.85546875" customWidth="1"/>
    <col min="12" max="13" width="10.140625" customWidth="1"/>
    <col min="14" max="21" width="12.5703125" customWidth="1"/>
  </cols>
  <sheetData>
    <row r="1" spans="1:16" ht="17.25" customHeight="1" x14ac:dyDescent="0.35">
      <c r="A1" s="2"/>
      <c r="B1" s="24"/>
      <c r="C1" s="24"/>
      <c r="D1" s="24"/>
      <c r="E1" s="24"/>
      <c r="F1" s="24"/>
      <c r="G1" s="24"/>
      <c r="H1" s="24"/>
      <c r="I1" s="2"/>
      <c r="J1" s="2"/>
      <c r="K1" s="2"/>
      <c r="L1" s="2"/>
      <c r="M1" s="2"/>
      <c r="N1" s="2"/>
      <c r="O1" s="147" t="s">
        <v>176</v>
      </c>
    </row>
    <row r="2" spans="1:16" ht="27" x14ac:dyDescent="0.35">
      <c r="A2" s="24" t="s">
        <v>535</v>
      </c>
      <c r="B2" s="447"/>
      <c r="C2" s="24"/>
      <c r="D2" s="24"/>
      <c r="E2" s="24"/>
      <c r="F2" s="24"/>
      <c r="G2" s="24"/>
      <c r="H2" s="24"/>
      <c r="I2" s="2"/>
      <c r="J2" s="2"/>
      <c r="K2" s="2"/>
      <c r="L2" s="2"/>
      <c r="M2" s="2"/>
      <c r="N2" s="2"/>
      <c r="O2" s="147" t="s">
        <v>14</v>
      </c>
    </row>
    <row r="3" spans="1:16" x14ac:dyDescent="0.2">
      <c r="A3" s="514"/>
    </row>
    <row r="4" spans="1:16" s="7" customFormat="1" ht="20.25" x14ac:dyDescent="0.3">
      <c r="A4" s="140" t="s">
        <v>494</v>
      </c>
      <c r="B4" s="569"/>
      <c r="C4" s="569"/>
      <c r="D4" s="569"/>
      <c r="E4" s="140"/>
      <c r="F4" s="140"/>
      <c r="G4" s="140"/>
      <c r="H4" s="569"/>
      <c r="I4" s="337"/>
      <c r="J4" s="569"/>
      <c r="K4" s="569"/>
      <c r="L4" s="569"/>
      <c r="M4" s="569"/>
      <c r="N4" s="569"/>
      <c r="O4" s="569"/>
      <c r="P4"/>
    </row>
    <row r="5" spans="1:16" x14ac:dyDescent="0.2">
      <c r="A5" s="514"/>
    </row>
    <row r="6" spans="1:16" x14ac:dyDescent="0.2">
      <c r="A6" s="448" t="s">
        <v>407</v>
      </c>
    </row>
    <row r="7" spans="1:16" x14ac:dyDescent="0.2">
      <c r="A7" s="570" t="s">
        <v>401</v>
      </c>
      <c r="B7" s="571">
        <v>44197</v>
      </c>
      <c r="C7" s="571">
        <v>44228</v>
      </c>
      <c r="D7" s="571">
        <v>44256</v>
      </c>
      <c r="E7" s="571">
        <v>44287</v>
      </c>
      <c r="F7" s="571">
        <v>44317</v>
      </c>
      <c r="G7" s="571">
        <v>44348</v>
      </c>
      <c r="H7" s="571">
        <v>44378</v>
      </c>
      <c r="I7" s="571">
        <v>44409</v>
      </c>
      <c r="J7" s="571">
        <v>44440</v>
      </c>
      <c r="K7" s="571">
        <v>44470</v>
      </c>
      <c r="L7" s="571">
        <v>44501</v>
      </c>
      <c r="M7" s="571">
        <v>44531</v>
      </c>
    </row>
    <row r="8" spans="1:16" x14ac:dyDescent="0.2">
      <c r="A8" s="572" t="s">
        <v>402</v>
      </c>
      <c r="B8" s="573">
        <v>471.92</v>
      </c>
      <c r="C8" s="573">
        <v>540.55999999999995</v>
      </c>
      <c r="D8" s="573">
        <v>576.46</v>
      </c>
      <c r="E8" s="573">
        <v>605.88</v>
      </c>
      <c r="F8" s="573">
        <v>621.08000000000004</v>
      </c>
      <c r="G8" s="573">
        <v>689.62</v>
      </c>
      <c r="H8" s="573">
        <v>702.54</v>
      </c>
      <c r="I8" s="573">
        <v>721.76</v>
      </c>
      <c r="J8" s="573">
        <v>765.96</v>
      </c>
      <c r="K8" s="573">
        <v>798.74</v>
      </c>
      <c r="L8" s="573">
        <v>813.68</v>
      </c>
      <c r="M8" s="573">
        <v>901.14</v>
      </c>
    </row>
    <row r="9" spans="1:16" x14ac:dyDescent="0.2">
      <c r="A9" s="572" t="s">
        <v>403</v>
      </c>
      <c r="B9" s="573">
        <v>396.7</v>
      </c>
      <c r="C9" s="573">
        <v>421.78</v>
      </c>
      <c r="D9" s="573">
        <v>440.18</v>
      </c>
      <c r="E9" s="573">
        <v>428.36</v>
      </c>
      <c r="F9" s="573">
        <v>544.72</v>
      </c>
      <c r="G9" s="573">
        <v>542.16</v>
      </c>
      <c r="H9" s="573">
        <v>528.64</v>
      </c>
      <c r="I9" s="573">
        <v>511.74</v>
      </c>
      <c r="J9" s="573">
        <v>550.52</v>
      </c>
      <c r="K9" s="573">
        <v>529.1</v>
      </c>
      <c r="L9" s="573">
        <v>538.28</v>
      </c>
      <c r="M9" s="573">
        <v>623.67999999999995</v>
      </c>
    </row>
    <row r="10" spans="1:16" x14ac:dyDescent="0.2">
      <c r="A10" s="572" t="s">
        <v>404</v>
      </c>
      <c r="B10" s="573">
        <v>395.28</v>
      </c>
      <c r="C10" s="573">
        <v>468.98</v>
      </c>
      <c r="D10" s="573">
        <v>496.94</v>
      </c>
      <c r="E10" s="573">
        <v>489.1</v>
      </c>
      <c r="F10" s="573">
        <v>544.55999999999995</v>
      </c>
      <c r="G10" s="573">
        <v>629.88</v>
      </c>
      <c r="H10" s="573">
        <v>630.04</v>
      </c>
      <c r="I10" s="573">
        <v>640.67999999999995</v>
      </c>
      <c r="J10" s="573">
        <v>661.16</v>
      </c>
      <c r="K10" s="573">
        <v>700.1</v>
      </c>
      <c r="L10" s="573">
        <v>722.08</v>
      </c>
      <c r="M10" s="573">
        <v>832.92</v>
      </c>
    </row>
    <row r="11" spans="1:16" x14ac:dyDescent="0.2">
      <c r="A11" s="572" t="s">
        <v>405</v>
      </c>
      <c r="B11" s="573">
        <v>210.28</v>
      </c>
      <c r="C11" s="573">
        <v>207.14</v>
      </c>
      <c r="D11" s="573">
        <v>234.52</v>
      </c>
      <c r="E11" s="573">
        <v>214.06</v>
      </c>
      <c r="F11" s="573">
        <v>272.27999999999997</v>
      </c>
      <c r="G11" s="573">
        <v>267.45999999999998</v>
      </c>
      <c r="H11" s="573">
        <v>276.98</v>
      </c>
      <c r="I11" s="573">
        <v>252.58</v>
      </c>
      <c r="J11" s="573">
        <v>302.54000000000002</v>
      </c>
      <c r="K11" s="573">
        <v>286.26</v>
      </c>
      <c r="L11" s="573">
        <v>291.10000000000002</v>
      </c>
      <c r="M11" s="573">
        <v>367.08</v>
      </c>
    </row>
    <row r="12" spans="1:16" x14ac:dyDescent="0.2">
      <c r="A12" s="570" t="s">
        <v>406</v>
      </c>
      <c r="B12" s="574">
        <v>127.58</v>
      </c>
      <c r="C12" s="574">
        <v>140.69999999999999</v>
      </c>
      <c r="D12" s="574">
        <v>150.44</v>
      </c>
      <c r="E12" s="574">
        <v>158.66</v>
      </c>
      <c r="F12" s="574">
        <v>188.84</v>
      </c>
      <c r="G12" s="574">
        <v>234.08</v>
      </c>
      <c r="H12" s="574">
        <v>242.74</v>
      </c>
      <c r="I12" s="574">
        <v>250.42</v>
      </c>
      <c r="J12" s="574">
        <v>260.26</v>
      </c>
      <c r="K12" s="574">
        <v>278.94</v>
      </c>
      <c r="L12" s="574">
        <v>307</v>
      </c>
      <c r="M12" s="574">
        <v>334.08</v>
      </c>
    </row>
    <row r="13" spans="1:16" x14ac:dyDescent="0.2">
      <c r="A13" s="572" t="s">
        <v>142</v>
      </c>
      <c r="B13" s="575">
        <f>SUM(B8:B12)</f>
        <v>1601.76</v>
      </c>
      <c r="C13" s="575">
        <f t="shared" ref="C13:M13" si="0">SUM(C8:C12)</f>
        <v>1779.16</v>
      </c>
      <c r="D13" s="575">
        <f t="shared" si="0"/>
        <v>1898.5400000000002</v>
      </c>
      <c r="E13" s="575">
        <f t="shared" si="0"/>
        <v>1896.0600000000002</v>
      </c>
      <c r="F13" s="575">
        <f t="shared" si="0"/>
        <v>2171.48</v>
      </c>
      <c r="G13" s="575">
        <f t="shared" si="0"/>
        <v>2363.1999999999998</v>
      </c>
      <c r="H13" s="575">
        <f t="shared" si="0"/>
        <v>2380.9399999999996</v>
      </c>
      <c r="I13" s="575">
        <f t="shared" si="0"/>
        <v>2377.1799999999998</v>
      </c>
      <c r="J13" s="575">
        <f t="shared" si="0"/>
        <v>2540.4399999999996</v>
      </c>
      <c r="K13" s="575">
        <f t="shared" si="0"/>
        <v>2593.14</v>
      </c>
      <c r="L13" s="575">
        <f t="shared" si="0"/>
        <v>2672.14</v>
      </c>
      <c r="M13" s="575">
        <f t="shared" si="0"/>
        <v>3058.8999999999996</v>
      </c>
    </row>
    <row r="14" spans="1:16" x14ac:dyDescent="0.2">
      <c r="B14" s="576"/>
      <c r="C14" s="576"/>
      <c r="D14" s="576"/>
      <c r="E14" s="576"/>
      <c r="F14" s="576"/>
      <c r="G14" s="576"/>
      <c r="H14" s="576"/>
      <c r="I14" s="576"/>
      <c r="J14" s="576"/>
      <c r="K14" s="576"/>
      <c r="L14" s="576"/>
      <c r="M14" s="576"/>
    </row>
    <row r="15" spans="1:16" x14ac:dyDescent="0.2">
      <c r="B15" s="576"/>
      <c r="C15" s="576"/>
      <c r="D15" s="576"/>
      <c r="E15" s="576"/>
      <c r="F15" s="576"/>
      <c r="G15" s="576"/>
      <c r="H15" s="576"/>
      <c r="I15" s="576"/>
      <c r="J15" s="576"/>
      <c r="K15" s="576"/>
      <c r="L15" s="576"/>
      <c r="M15" s="576"/>
    </row>
    <row r="16" spans="1:16" x14ac:dyDescent="0.2">
      <c r="B16" s="576"/>
      <c r="C16" s="576"/>
      <c r="D16" s="576"/>
      <c r="E16" s="576"/>
      <c r="F16" s="576"/>
      <c r="G16" s="576"/>
      <c r="H16" s="576"/>
      <c r="I16" s="576"/>
      <c r="J16" s="576"/>
      <c r="K16" s="576"/>
      <c r="L16" s="576"/>
      <c r="M16" s="576"/>
    </row>
    <row r="17" spans="2:13" x14ac:dyDescent="0.2">
      <c r="B17" s="576"/>
      <c r="C17" s="576"/>
      <c r="D17" s="576"/>
      <c r="E17" s="576"/>
      <c r="F17" s="576"/>
      <c r="G17" s="576"/>
      <c r="H17" s="576"/>
      <c r="I17" s="576"/>
      <c r="J17" s="576"/>
      <c r="K17" s="576"/>
      <c r="L17" s="576"/>
      <c r="M17" s="576"/>
    </row>
    <row r="18" spans="2:13" x14ac:dyDescent="0.2">
      <c r="B18" s="576"/>
      <c r="C18" s="576"/>
      <c r="D18" s="576"/>
      <c r="E18" s="576"/>
      <c r="F18" s="576"/>
      <c r="G18" s="576"/>
      <c r="H18" s="576"/>
      <c r="I18" s="576"/>
      <c r="J18" s="576"/>
      <c r="K18" s="576"/>
      <c r="L18" s="576"/>
      <c r="M18" s="576"/>
    </row>
    <row r="19" spans="2:13" x14ac:dyDescent="0.2">
      <c r="B19" s="576"/>
      <c r="C19" s="576"/>
      <c r="D19" s="576"/>
      <c r="E19" s="576"/>
      <c r="F19" s="576"/>
      <c r="G19" s="576"/>
      <c r="H19" s="576"/>
      <c r="I19" s="576"/>
      <c r="J19" s="576"/>
      <c r="K19" s="576"/>
      <c r="L19" s="576"/>
      <c r="M19" s="576"/>
    </row>
    <row r="20" spans="2:13" x14ac:dyDescent="0.2">
      <c r="B20" s="576"/>
      <c r="C20" s="576"/>
      <c r="D20" s="576"/>
      <c r="E20" s="576"/>
      <c r="F20" s="576"/>
      <c r="G20" s="576"/>
      <c r="H20" s="576"/>
      <c r="I20" s="576"/>
      <c r="J20" s="576"/>
      <c r="K20" s="576"/>
      <c r="L20" s="576"/>
      <c r="M20" s="576"/>
    </row>
    <row r="21" spans="2:13" x14ac:dyDescent="0.2">
      <c r="B21" s="576"/>
      <c r="C21" s="576"/>
      <c r="D21" s="576"/>
      <c r="E21" s="576"/>
      <c r="F21" s="576"/>
      <c r="G21" s="576"/>
      <c r="H21" s="576"/>
      <c r="I21" s="576"/>
      <c r="J21" s="576"/>
      <c r="K21" s="576"/>
      <c r="L21" s="576"/>
      <c r="M21" s="576"/>
    </row>
    <row r="22" spans="2:13" x14ac:dyDescent="0.2">
      <c r="B22" s="576"/>
      <c r="C22" s="576"/>
      <c r="D22" s="576"/>
      <c r="E22" s="576"/>
      <c r="F22" s="576"/>
      <c r="G22" s="576"/>
      <c r="H22" s="576"/>
      <c r="I22" s="576"/>
      <c r="J22" s="576"/>
      <c r="K22" s="576"/>
      <c r="L22" s="576"/>
      <c r="M22" s="576"/>
    </row>
    <row r="23" spans="2:13" x14ac:dyDescent="0.2">
      <c r="B23" s="576"/>
      <c r="C23" s="576"/>
      <c r="D23" s="576"/>
      <c r="E23" s="576"/>
      <c r="F23" s="576"/>
      <c r="G23" s="576"/>
      <c r="H23" s="576"/>
      <c r="I23" s="576"/>
      <c r="J23" s="576"/>
      <c r="K23" s="576"/>
      <c r="L23" s="576"/>
      <c r="M23" s="576"/>
    </row>
    <row r="24" spans="2:13" x14ac:dyDescent="0.2">
      <c r="B24" s="576"/>
      <c r="C24" s="576"/>
      <c r="D24" s="576"/>
      <c r="E24" s="576"/>
      <c r="F24" s="576"/>
      <c r="G24" s="576"/>
      <c r="H24" s="576"/>
      <c r="I24" s="576"/>
      <c r="J24" s="576"/>
      <c r="K24" s="576"/>
      <c r="L24" s="576"/>
      <c r="M24" s="576"/>
    </row>
    <row r="25" spans="2:13" x14ac:dyDescent="0.2">
      <c r="B25" s="576"/>
      <c r="C25" s="576"/>
      <c r="D25" s="576"/>
      <c r="E25" s="576"/>
      <c r="F25" s="576"/>
      <c r="G25" s="576"/>
      <c r="H25" s="576"/>
      <c r="I25" s="576"/>
      <c r="J25" s="576"/>
      <c r="K25" s="576"/>
      <c r="L25" s="576"/>
      <c r="M25" s="576"/>
    </row>
    <row r="26" spans="2:13" x14ac:dyDescent="0.2">
      <c r="B26" s="576"/>
      <c r="C26" s="576"/>
      <c r="D26" s="576"/>
      <c r="E26" s="576"/>
      <c r="F26" s="576"/>
      <c r="G26" s="576"/>
      <c r="H26" s="576"/>
      <c r="I26" s="576"/>
      <c r="J26" s="576"/>
      <c r="K26" s="576"/>
      <c r="L26" s="576"/>
      <c r="M26" s="576"/>
    </row>
    <row r="27" spans="2:13" x14ac:dyDescent="0.2">
      <c r="B27" s="576"/>
      <c r="C27" s="576"/>
      <c r="D27" s="576"/>
      <c r="E27" s="576"/>
      <c r="F27" s="576"/>
      <c r="G27" s="576"/>
      <c r="H27" s="576"/>
      <c r="I27" s="576"/>
      <c r="J27" s="576"/>
      <c r="K27" s="576"/>
      <c r="L27" s="576"/>
      <c r="M27" s="576"/>
    </row>
    <row r="28" spans="2:13" x14ac:dyDescent="0.2">
      <c r="B28" s="576"/>
      <c r="C28" s="576"/>
      <c r="D28" s="576"/>
      <c r="E28" s="576"/>
      <c r="F28" s="576"/>
      <c r="G28" s="576"/>
      <c r="H28" s="576"/>
      <c r="I28" s="576"/>
      <c r="J28" s="576"/>
      <c r="K28" s="576"/>
      <c r="L28" s="576"/>
      <c r="M28" s="576"/>
    </row>
    <row r="29" spans="2:13" x14ac:dyDescent="0.2">
      <c r="B29" s="576"/>
      <c r="C29" s="576"/>
      <c r="D29" s="576"/>
      <c r="E29" s="576"/>
      <c r="F29" s="576"/>
      <c r="G29" s="576"/>
      <c r="H29" s="576"/>
      <c r="I29" s="576"/>
      <c r="J29" s="576"/>
      <c r="K29" s="576"/>
      <c r="L29" s="576"/>
      <c r="M29" s="576"/>
    </row>
    <row r="30" spans="2:13" x14ac:dyDescent="0.2">
      <c r="B30" s="576"/>
      <c r="C30" s="576"/>
      <c r="D30" s="576"/>
      <c r="E30" s="576"/>
      <c r="F30" s="576"/>
      <c r="G30" s="576"/>
      <c r="H30" s="576"/>
      <c r="I30" s="576"/>
      <c r="J30" s="576"/>
      <c r="K30" s="576"/>
      <c r="L30" s="576"/>
      <c r="M30" s="576"/>
    </row>
    <row r="31" spans="2:13" x14ac:dyDescent="0.2">
      <c r="B31" s="576"/>
      <c r="C31" s="576"/>
      <c r="D31" s="576"/>
      <c r="E31" s="576"/>
      <c r="F31" s="576"/>
      <c r="G31" s="576"/>
      <c r="H31" s="576"/>
      <c r="I31" s="576"/>
      <c r="J31" s="576"/>
      <c r="K31" s="576"/>
      <c r="L31" s="576"/>
      <c r="M31" s="576"/>
    </row>
    <row r="32" spans="2:13" x14ac:dyDescent="0.2">
      <c r="B32" s="576"/>
      <c r="C32" s="576"/>
      <c r="D32" s="576"/>
      <c r="E32" s="576"/>
      <c r="F32" s="576"/>
      <c r="G32" s="576"/>
      <c r="H32" s="576"/>
      <c r="I32" s="576"/>
      <c r="J32" s="576"/>
      <c r="K32" s="576"/>
      <c r="L32" s="576"/>
      <c r="M32" s="576"/>
    </row>
    <row r="33" spans="1:15" x14ac:dyDescent="0.2">
      <c r="B33" s="576"/>
      <c r="C33" s="576"/>
      <c r="D33" s="576"/>
      <c r="E33" s="576"/>
      <c r="F33" s="576"/>
      <c r="G33" s="576"/>
      <c r="H33" s="576"/>
      <c r="I33" s="576"/>
      <c r="J33" s="576"/>
      <c r="K33" s="576"/>
      <c r="L33" s="576"/>
      <c r="M33" s="576"/>
    </row>
    <row r="34" spans="1:15" x14ac:dyDescent="0.2">
      <c r="B34" s="576"/>
      <c r="C34" s="576"/>
      <c r="D34" s="576"/>
      <c r="E34" s="576"/>
      <c r="F34" s="576"/>
      <c r="G34" s="576"/>
      <c r="H34" s="576"/>
      <c r="I34" s="576"/>
      <c r="J34" s="576"/>
      <c r="K34" s="576"/>
      <c r="L34" s="576"/>
      <c r="M34" s="576"/>
    </row>
    <row r="35" spans="1:15" s="7" customFormat="1" ht="20.25" x14ac:dyDescent="0.3">
      <c r="A35" s="140" t="s">
        <v>495</v>
      </c>
      <c r="B35" s="569"/>
      <c r="C35" s="569"/>
      <c r="D35" s="569"/>
      <c r="E35" s="140"/>
      <c r="F35" s="140"/>
      <c r="G35" s="140"/>
      <c r="H35" s="569"/>
      <c r="I35" s="337"/>
      <c r="J35" s="569"/>
      <c r="K35" s="569"/>
      <c r="L35" s="569"/>
      <c r="M35" s="569"/>
      <c r="N35" s="569"/>
      <c r="O35" s="569"/>
    </row>
    <row r="36" spans="1:15" x14ac:dyDescent="0.2">
      <c r="A36" s="443"/>
      <c r="B36" s="446"/>
    </row>
    <row r="37" spans="1:15" x14ac:dyDescent="0.2">
      <c r="A37" s="579" t="s">
        <v>387</v>
      </c>
      <c r="B37" s="580"/>
      <c r="C37" s="572"/>
      <c r="D37" s="572"/>
      <c r="E37" s="572"/>
      <c r="F37" s="572"/>
      <c r="G37" s="572"/>
      <c r="H37" s="572"/>
      <c r="I37" s="572"/>
      <c r="J37" s="572"/>
      <c r="K37" s="572"/>
      <c r="L37" s="572"/>
      <c r="M37" s="572"/>
      <c r="N37" s="572"/>
      <c r="O37" s="572"/>
    </row>
    <row r="38" spans="1:15" x14ac:dyDescent="0.2">
      <c r="A38" s="572"/>
      <c r="B38" s="581" t="s">
        <v>503</v>
      </c>
      <c r="C38" s="581"/>
      <c r="D38" s="581"/>
      <c r="E38" s="581"/>
      <c r="F38" s="582"/>
      <c r="G38" s="581" t="s">
        <v>504</v>
      </c>
      <c r="H38" s="581"/>
      <c r="I38" s="581"/>
      <c r="J38" s="581"/>
      <c r="K38" s="581"/>
      <c r="L38" s="581" t="s">
        <v>505</v>
      </c>
      <c r="M38" s="581"/>
      <c r="N38" s="581"/>
      <c r="O38" s="581"/>
    </row>
    <row r="39" spans="1:15" x14ac:dyDescent="0.2">
      <c r="A39" s="572"/>
      <c r="B39" s="583" t="s">
        <v>506</v>
      </c>
      <c r="C39" s="583" t="s">
        <v>507</v>
      </c>
      <c r="D39" s="583" t="s">
        <v>508</v>
      </c>
      <c r="E39" s="583" t="s">
        <v>509</v>
      </c>
      <c r="F39" s="584"/>
      <c r="G39" s="583" t="s">
        <v>506</v>
      </c>
      <c r="H39" s="583" t="s">
        <v>507</v>
      </c>
      <c r="I39" s="583" t="s">
        <v>508</v>
      </c>
      <c r="J39" s="583" t="s">
        <v>509</v>
      </c>
      <c r="K39" s="584"/>
      <c r="L39" s="583" t="s">
        <v>506</v>
      </c>
      <c r="M39" s="583" t="s">
        <v>507</v>
      </c>
      <c r="N39" s="583" t="s">
        <v>508</v>
      </c>
      <c r="O39" s="583" t="s">
        <v>509</v>
      </c>
    </row>
    <row r="40" spans="1:15" x14ac:dyDescent="0.2">
      <c r="A40" s="580" t="s">
        <v>15</v>
      </c>
      <c r="B40" s="585">
        <v>31621000</v>
      </c>
      <c r="C40" s="585">
        <v>29963000</v>
      </c>
      <c r="D40" s="585">
        <v>32733000</v>
      </c>
      <c r="E40" s="585">
        <v>33905000</v>
      </c>
      <c r="F40" s="572"/>
      <c r="G40" s="585"/>
      <c r="H40" s="585"/>
      <c r="I40" s="585"/>
      <c r="J40" s="585"/>
      <c r="K40" s="572"/>
      <c r="L40" s="585"/>
      <c r="M40" s="585"/>
      <c r="N40" s="585"/>
      <c r="O40" s="585"/>
    </row>
    <row r="41" spans="1:15" x14ac:dyDescent="0.2">
      <c r="A41" s="572" t="s">
        <v>16</v>
      </c>
      <c r="B41" s="585">
        <v>20905933</v>
      </c>
      <c r="C41" s="585">
        <v>26458816</v>
      </c>
      <c r="D41" s="585">
        <v>15810269</v>
      </c>
      <c r="E41" s="585">
        <v>13424613</v>
      </c>
      <c r="F41" s="572"/>
      <c r="G41" s="585"/>
      <c r="H41" s="585"/>
      <c r="I41" s="585"/>
      <c r="J41" s="585"/>
      <c r="K41" s="572"/>
      <c r="L41" s="585"/>
      <c r="M41" s="585"/>
      <c r="N41" s="585"/>
      <c r="O41" s="585"/>
    </row>
    <row r="42" spans="1:15" x14ac:dyDescent="0.2">
      <c r="A42" s="572" t="s">
        <v>17</v>
      </c>
      <c r="B42" s="585">
        <v>17736292</v>
      </c>
      <c r="C42" s="585">
        <v>17025959</v>
      </c>
      <c r="D42" s="585">
        <v>29530483</v>
      </c>
      <c r="E42" s="585">
        <v>16629949</v>
      </c>
      <c r="F42" s="572"/>
      <c r="G42" s="585"/>
      <c r="H42" s="585"/>
      <c r="I42" s="585"/>
      <c r="J42" s="585"/>
      <c r="K42" s="572"/>
      <c r="L42" s="585"/>
      <c r="M42" s="585"/>
      <c r="N42" s="585"/>
      <c r="O42" s="585"/>
    </row>
    <row r="43" spans="1:15" x14ac:dyDescent="0.2">
      <c r="A43" s="580" t="s">
        <v>15</v>
      </c>
      <c r="B43" s="585"/>
      <c r="C43" s="585"/>
      <c r="D43" s="585"/>
      <c r="E43" s="585"/>
      <c r="F43" s="572"/>
      <c r="G43" s="585">
        <v>11048000</v>
      </c>
      <c r="H43" s="585">
        <v>17627000</v>
      </c>
      <c r="I43" s="585">
        <v>20335000</v>
      </c>
      <c r="J43" s="585">
        <v>19389000</v>
      </c>
      <c r="K43" s="572"/>
      <c r="L43" s="585"/>
      <c r="M43" s="585"/>
      <c r="N43" s="585"/>
      <c r="O43" s="585"/>
    </row>
    <row r="44" spans="1:15" x14ac:dyDescent="0.2">
      <c r="A44" s="572" t="s">
        <v>16</v>
      </c>
      <c r="B44" s="585"/>
      <c r="C44" s="585"/>
      <c r="D44" s="585"/>
      <c r="E44" s="585"/>
      <c r="F44" s="572"/>
      <c r="G44" s="585">
        <v>33139099</v>
      </c>
      <c r="H44" s="585">
        <v>33235441</v>
      </c>
      <c r="I44" s="585">
        <v>31486884</v>
      </c>
      <c r="J44" s="585">
        <v>34651769</v>
      </c>
      <c r="K44" s="572"/>
      <c r="L44" s="585"/>
      <c r="M44" s="585"/>
      <c r="N44" s="585"/>
      <c r="O44" s="585"/>
    </row>
    <row r="45" spans="1:15" x14ac:dyDescent="0.2">
      <c r="A45" s="572" t="s">
        <v>17</v>
      </c>
      <c r="B45" s="585"/>
      <c r="C45" s="585"/>
      <c r="D45" s="585"/>
      <c r="E45" s="585"/>
      <c r="F45" s="572"/>
      <c r="G45" s="585">
        <v>16287164</v>
      </c>
      <c r="H45" s="585">
        <v>21202298</v>
      </c>
      <c r="I45" s="585">
        <v>25231076</v>
      </c>
      <c r="J45" s="585">
        <v>27685143</v>
      </c>
      <c r="K45" s="572"/>
      <c r="L45" s="585"/>
      <c r="M45" s="585"/>
      <c r="N45" s="585"/>
      <c r="O45" s="585"/>
    </row>
    <row r="46" spans="1:15" x14ac:dyDescent="0.2">
      <c r="A46" s="580" t="s">
        <v>15</v>
      </c>
      <c r="B46" s="585"/>
      <c r="C46" s="585"/>
      <c r="D46" s="585"/>
      <c r="E46" s="585"/>
      <c r="F46" s="572"/>
      <c r="G46" s="585"/>
      <c r="H46" s="585"/>
      <c r="I46" s="585"/>
      <c r="J46" s="585"/>
      <c r="K46" s="572"/>
      <c r="L46" s="585">
        <v>25117119</v>
      </c>
      <c r="M46" s="585">
        <v>14797116</v>
      </c>
      <c r="N46" s="585">
        <v>26744051</v>
      </c>
      <c r="O46" s="585">
        <v>19047216</v>
      </c>
    </row>
    <row r="47" spans="1:15" x14ac:dyDescent="0.2">
      <c r="A47" s="572" t="s">
        <v>16</v>
      </c>
      <c r="B47" s="585"/>
      <c r="C47" s="585"/>
      <c r="D47" s="585"/>
      <c r="E47" s="585"/>
      <c r="F47" s="572"/>
      <c r="G47" s="585"/>
      <c r="H47" s="585"/>
      <c r="I47" s="585"/>
      <c r="J47" s="585"/>
      <c r="K47" s="572"/>
      <c r="L47" s="585">
        <v>10504006</v>
      </c>
      <c r="M47" s="585">
        <v>18775507</v>
      </c>
      <c r="N47" s="585">
        <v>21687831</v>
      </c>
      <c r="O47" s="585">
        <v>24510712</v>
      </c>
    </row>
    <row r="48" spans="1:15" x14ac:dyDescent="0.2">
      <c r="A48" s="572" t="s">
        <v>17</v>
      </c>
      <c r="B48" s="585"/>
      <c r="C48" s="585"/>
      <c r="D48" s="585"/>
      <c r="E48" s="585"/>
      <c r="F48" s="572"/>
      <c r="G48" s="585"/>
      <c r="H48" s="585"/>
      <c r="I48" s="585"/>
      <c r="J48" s="585"/>
      <c r="K48" s="572"/>
      <c r="L48" s="585">
        <v>28765878</v>
      </c>
      <c r="M48" s="585">
        <v>27679532</v>
      </c>
      <c r="N48" s="585">
        <v>29443914</v>
      </c>
      <c r="O48" s="585">
        <v>37181189</v>
      </c>
    </row>
    <row r="49" spans="7:15" x14ac:dyDescent="0.2">
      <c r="G49" s="577"/>
      <c r="H49" s="577"/>
      <c r="I49" s="577"/>
      <c r="J49" s="577"/>
      <c r="L49" s="577"/>
      <c r="M49" s="577"/>
      <c r="N49" s="577"/>
      <c r="O49" s="577"/>
    </row>
    <row r="66" spans="1:15" s="7" customFormat="1" ht="20.25" x14ac:dyDescent="0.3">
      <c r="A66" s="140" t="s">
        <v>481</v>
      </c>
      <c r="B66" s="569"/>
      <c r="C66" s="569"/>
      <c r="D66" s="569"/>
      <c r="E66" s="140"/>
      <c r="F66" s="140"/>
      <c r="G66" s="140"/>
      <c r="H66" s="569"/>
      <c r="I66" s="337"/>
      <c r="J66" s="569"/>
      <c r="K66" s="569"/>
      <c r="L66" s="569"/>
      <c r="M66" s="569"/>
      <c r="N66" s="569"/>
      <c r="O66" s="569"/>
    </row>
    <row r="67" spans="1:15" x14ac:dyDescent="0.2">
      <c r="A67" s="514"/>
    </row>
    <row r="68" spans="1:15" x14ac:dyDescent="0.2">
      <c r="A68" s="448" t="s">
        <v>387</v>
      </c>
    </row>
    <row r="69" spans="1:15" x14ac:dyDescent="0.2">
      <c r="A69" s="458" t="s">
        <v>397</v>
      </c>
      <c r="B69" s="444" t="s">
        <v>386</v>
      </c>
      <c r="C69" s="445" t="s">
        <v>4</v>
      </c>
      <c r="D69" s="445" t="s">
        <v>5</v>
      </c>
      <c r="E69" s="445" t="s">
        <v>6</v>
      </c>
    </row>
    <row r="70" spans="1:15" x14ac:dyDescent="0.2">
      <c r="A70" t="s">
        <v>398</v>
      </c>
      <c r="B70" s="443">
        <v>11</v>
      </c>
      <c r="C70" s="446">
        <v>21621000</v>
      </c>
      <c r="D70" s="446">
        <v>11048000</v>
      </c>
      <c r="E70" s="446">
        <v>24959000</v>
      </c>
    </row>
    <row r="71" spans="1:15" x14ac:dyDescent="0.2">
      <c r="B71" s="443">
        <v>12</v>
      </c>
      <c r="C71" s="446">
        <v>19963000</v>
      </c>
      <c r="D71" s="446">
        <v>17627000</v>
      </c>
      <c r="E71" s="446">
        <v>11020000</v>
      </c>
    </row>
    <row r="72" spans="1:15" x14ac:dyDescent="0.2">
      <c r="B72" s="443">
        <v>13</v>
      </c>
      <c r="C72" s="446">
        <v>23733000</v>
      </c>
      <c r="D72" s="446">
        <v>20335000</v>
      </c>
      <c r="E72" s="446">
        <v>18856000</v>
      </c>
    </row>
    <row r="73" spans="1:15" x14ac:dyDescent="0.2">
      <c r="B73" s="443">
        <v>14</v>
      </c>
      <c r="C73" s="446">
        <v>16905000</v>
      </c>
      <c r="D73" s="446">
        <v>19389000</v>
      </c>
      <c r="E73" s="446">
        <v>13612000</v>
      </c>
    </row>
    <row r="74" spans="1:15" ht="6" customHeight="1" x14ac:dyDescent="0.2">
      <c r="B74" s="443"/>
      <c r="C74" s="446"/>
      <c r="D74" s="446"/>
      <c r="E74" s="446"/>
    </row>
    <row r="75" spans="1:15" x14ac:dyDescent="0.2">
      <c r="A75" t="s">
        <v>399</v>
      </c>
      <c r="B75" s="443">
        <v>11</v>
      </c>
      <c r="C75" s="446">
        <v>14645000</v>
      </c>
      <c r="D75" s="446">
        <v>14792000</v>
      </c>
      <c r="E75" s="446">
        <v>22660000</v>
      </c>
    </row>
    <row r="76" spans="1:15" x14ac:dyDescent="0.2">
      <c r="B76" s="443">
        <v>12</v>
      </c>
      <c r="C76" s="446">
        <v>18843000</v>
      </c>
      <c r="D76" s="446">
        <v>16819000</v>
      </c>
      <c r="E76" s="446">
        <v>14962000</v>
      </c>
    </row>
    <row r="77" spans="1:15" x14ac:dyDescent="0.2">
      <c r="B77" s="443">
        <v>13</v>
      </c>
      <c r="C77" s="446">
        <v>21930000</v>
      </c>
      <c r="D77" s="446">
        <v>16640000</v>
      </c>
      <c r="E77" s="446">
        <v>17220000</v>
      </c>
    </row>
    <row r="78" spans="1:15" x14ac:dyDescent="0.2">
      <c r="B78" s="443">
        <v>14</v>
      </c>
      <c r="C78" s="446">
        <v>11659000</v>
      </c>
      <c r="D78" s="446">
        <v>21715000</v>
      </c>
      <c r="E78" s="446">
        <v>13515000</v>
      </c>
    </row>
    <row r="79" spans="1:15" ht="6" customHeight="1" x14ac:dyDescent="0.2">
      <c r="B79" s="443"/>
      <c r="C79" s="446"/>
      <c r="D79" s="446"/>
      <c r="E79" s="446"/>
    </row>
    <row r="80" spans="1:15" x14ac:dyDescent="0.2">
      <c r="A80" t="s">
        <v>400</v>
      </c>
      <c r="B80" s="443">
        <v>11</v>
      </c>
      <c r="C80" s="446">
        <v>22841000</v>
      </c>
      <c r="D80" s="446">
        <v>20343000</v>
      </c>
      <c r="E80" s="446">
        <v>11775000</v>
      </c>
    </row>
    <row r="81" spans="2:5" x14ac:dyDescent="0.2">
      <c r="B81" s="443">
        <v>12</v>
      </c>
      <c r="C81" s="446">
        <v>22022000</v>
      </c>
      <c r="D81" s="446">
        <v>24038000</v>
      </c>
      <c r="E81" s="446">
        <v>18705000</v>
      </c>
    </row>
    <row r="82" spans="2:5" x14ac:dyDescent="0.2">
      <c r="B82" s="443">
        <v>13</v>
      </c>
      <c r="C82" s="446">
        <v>12600000</v>
      </c>
      <c r="D82" s="446">
        <v>12736000</v>
      </c>
      <c r="E82" s="446">
        <v>23698000</v>
      </c>
    </row>
    <row r="83" spans="2:5" x14ac:dyDescent="0.2">
      <c r="B83" s="443">
        <v>14</v>
      </c>
      <c r="C83" s="446">
        <v>20435000</v>
      </c>
      <c r="D83" s="446">
        <v>24830000</v>
      </c>
      <c r="E83" s="446">
        <v>20647000</v>
      </c>
    </row>
    <row r="84" spans="2:5" x14ac:dyDescent="0.2">
      <c r="B84" s="443"/>
      <c r="C84" s="446"/>
      <c r="D84" s="446"/>
      <c r="E84" s="446"/>
    </row>
    <row r="85" spans="2:5" x14ac:dyDescent="0.2">
      <c r="B85" s="443"/>
      <c r="C85" s="446"/>
      <c r="D85" s="446"/>
      <c r="E85" s="446"/>
    </row>
    <row r="86" spans="2:5" x14ac:dyDescent="0.2">
      <c r="B86" s="443"/>
      <c r="C86" s="446"/>
      <c r="D86" s="446"/>
      <c r="E86" s="446"/>
    </row>
    <row r="87" spans="2:5" x14ac:dyDescent="0.2">
      <c r="B87" s="443"/>
      <c r="C87" s="446"/>
      <c r="D87" s="446"/>
      <c r="E87" s="446"/>
    </row>
    <row r="88" spans="2:5" x14ac:dyDescent="0.2">
      <c r="B88" s="443"/>
      <c r="C88" s="446"/>
      <c r="D88" s="446"/>
      <c r="E88" s="446"/>
    </row>
    <row r="89" spans="2:5" x14ac:dyDescent="0.2">
      <c r="B89" s="443"/>
      <c r="C89" s="446"/>
      <c r="D89" s="446"/>
      <c r="E89" s="446"/>
    </row>
    <row r="90" spans="2:5" x14ac:dyDescent="0.2">
      <c r="B90" s="443"/>
      <c r="C90" s="446"/>
      <c r="D90" s="446"/>
      <c r="E90" s="446"/>
    </row>
    <row r="91" spans="2:5" x14ac:dyDescent="0.2">
      <c r="B91" s="443"/>
      <c r="C91" s="446"/>
      <c r="D91" s="446"/>
      <c r="E91" s="446"/>
    </row>
    <row r="92" spans="2:5" x14ac:dyDescent="0.2">
      <c r="B92" s="443"/>
      <c r="C92" s="446"/>
      <c r="D92" s="446"/>
      <c r="E92" s="446"/>
    </row>
    <row r="93" spans="2:5" x14ac:dyDescent="0.2">
      <c r="B93" s="443"/>
      <c r="C93" s="446"/>
      <c r="D93" s="446"/>
      <c r="E93" s="446"/>
    </row>
    <row r="94" spans="2:5" x14ac:dyDescent="0.2">
      <c r="B94" s="443"/>
      <c r="C94" s="446"/>
      <c r="D94" s="446"/>
      <c r="E94" s="446"/>
    </row>
    <row r="95" spans="2:5" x14ac:dyDescent="0.2">
      <c r="B95" s="443"/>
      <c r="C95" s="446"/>
      <c r="D95" s="446"/>
      <c r="E95" s="446"/>
    </row>
    <row r="96" spans="2:5" x14ac:dyDescent="0.2">
      <c r="B96" s="443"/>
      <c r="C96" s="446"/>
      <c r="D96" s="446"/>
      <c r="E96" s="446"/>
    </row>
    <row r="97" spans="1:13" x14ac:dyDescent="0.2">
      <c r="B97" s="443"/>
      <c r="C97" s="446"/>
      <c r="D97" s="446"/>
      <c r="E97" s="446"/>
    </row>
    <row r="98" spans="1:13" x14ac:dyDescent="0.2">
      <c r="B98" s="443"/>
      <c r="C98" s="446"/>
      <c r="D98" s="446"/>
      <c r="E98" s="446"/>
    </row>
    <row r="99" spans="1:13" x14ac:dyDescent="0.2">
      <c r="B99" s="443"/>
      <c r="C99" s="446"/>
      <c r="D99" s="446"/>
      <c r="E99" s="446"/>
    </row>
    <row r="100" spans="1:13" x14ac:dyDescent="0.2">
      <c r="B100" s="576"/>
      <c r="C100" s="576"/>
      <c r="D100" s="576"/>
      <c r="E100" s="576"/>
      <c r="F100" s="576"/>
      <c r="G100" s="576"/>
      <c r="H100" s="576"/>
      <c r="I100" s="576"/>
      <c r="J100" s="576"/>
      <c r="K100" s="576"/>
      <c r="L100" s="576"/>
      <c r="M100" s="576"/>
    </row>
    <row r="101" spans="1:13" x14ac:dyDescent="0.2">
      <c r="B101" s="443"/>
      <c r="C101" s="446"/>
      <c r="D101" s="446"/>
      <c r="E101" s="446"/>
    </row>
    <row r="104" spans="1:13" x14ac:dyDescent="0.2">
      <c r="A104" s="443"/>
      <c r="B104" s="443"/>
      <c r="C104" s="446"/>
    </row>
    <row r="105" spans="1:13" x14ac:dyDescent="0.2">
      <c r="A105" s="443"/>
      <c r="B105" s="443"/>
      <c r="C105" s="446"/>
    </row>
    <row r="106" spans="1:13" x14ac:dyDescent="0.2">
      <c r="A106" s="443"/>
      <c r="B106" s="443"/>
      <c r="C106" s="446"/>
    </row>
    <row r="107" spans="1:13" x14ac:dyDescent="0.2">
      <c r="A107" s="443"/>
      <c r="B107" s="443"/>
      <c r="C107" s="446"/>
    </row>
    <row r="108" spans="1:13" x14ac:dyDescent="0.2">
      <c r="A108" s="443"/>
      <c r="B108" s="446"/>
    </row>
    <row r="137" spans="2:2" x14ac:dyDescent="0.2">
      <c r="B137" s="578"/>
    </row>
  </sheetData>
  <conditionalFormatting sqref="B35:D35 K4:O4 K35:O35 K66:O66">
    <cfRule type="cellIs" dxfId="53" priority="3" operator="lessThan">
      <formula>0</formula>
    </cfRule>
  </conditionalFormatting>
  <conditionalFormatting sqref="B66:D66">
    <cfRule type="cellIs" dxfId="52" priority="2" operator="lessThan">
      <formula>0</formula>
    </cfRule>
  </conditionalFormatting>
  <conditionalFormatting sqref="B4:D4">
    <cfRule type="cellIs" dxfId="51" priority="1" operator="lessThan">
      <formula>0</formula>
    </cfRule>
  </conditionalFormatting>
  <hyperlinks>
    <hyperlink ref="O1" location="Навигация!A1" display="к навигации"/>
    <hyperlink ref="O2" location="Содержание!A1" display="к содержанию"/>
  </hyperlinks>
  <pageMargins left="0.7" right="0.7" top="0.75" bottom="0.75" header="0.3" footer="0.3"/>
  <pageSetup paperSize="9" orientation="portrait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3"/>
  <sheetViews>
    <sheetView showGridLines="0" zoomScale="70" zoomScaleNormal="70" workbookViewId="0">
      <pane ySplit="2" topLeftCell="A3" activePane="bottomLeft" state="frozen"/>
      <selection pane="bottomLeft" activeCell="A3" sqref="A3"/>
    </sheetView>
  </sheetViews>
  <sheetFormatPr defaultColWidth="9.140625" defaultRowHeight="14.25" x14ac:dyDescent="0.2"/>
  <cols>
    <col min="1" max="1" width="21.5703125" style="454" bestFit="1" customWidth="1"/>
    <col min="2" max="8" width="9.140625" style="454"/>
    <col min="9" max="9" width="14.28515625" style="454" bestFit="1" customWidth="1"/>
    <col min="10" max="19" width="9.140625" style="454"/>
    <col min="20" max="20" width="12.7109375" style="454" customWidth="1"/>
    <col min="21" max="16384" width="9.140625" style="453"/>
  </cols>
  <sheetData>
    <row r="1" spans="1:20" customFormat="1" ht="17.25" customHeight="1" x14ac:dyDescent="0.35">
      <c r="A1" s="2"/>
      <c r="B1" s="24"/>
      <c r="C1" s="24"/>
      <c r="D1" s="24"/>
      <c r="E1" s="24"/>
      <c r="F1" s="24"/>
      <c r="G1" s="24"/>
      <c r="H1" s="24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147" t="s">
        <v>176</v>
      </c>
    </row>
    <row r="2" spans="1:20" customFormat="1" ht="27" x14ac:dyDescent="0.35">
      <c r="A2" s="24" t="s">
        <v>536</v>
      </c>
      <c r="B2" s="447"/>
      <c r="C2" s="24"/>
      <c r="D2" s="24"/>
      <c r="E2" s="24"/>
      <c r="F2" s="24"/>
      <c r="G2" s="24"/>
      <c r="H2" s="24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147" t="s">
        <v>14</v>
      </c>
    </row>
    <row r="3" spans="1:20" s="183" customFormat="1" ht="9" customHeight="1" x14ac:dyDescent="0.35">
      <c r="A3" s="92"/>
      <c r="C3" s="92"/>
      <c r="D3" s="92"/>
      <c r="E3" s="92"/>
      <c r="F3" s="92"/>
      <c r="G3" s="92"/>
      <c r="H3" s="92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197"/>
    </row>
    <row r="4" spans="1:20" s="540" customFormat="1" ht="12.75" x14ac:dyDescent="0.2">
      <c r="A4" s="455"/>
      <c r="B4" s="455">
        <v>2015</v>
      </c>
      <c r="C4" s="455">
        <v>2016</v>
      </c>
      <c r="D4" s="455">
        <v>2017</v>
      </c>
      <c r="E4" s="455">
        <v>2018</v>
      </c>
      <c r="F4" s="455">
        <v>2019</v>
      </c>
      <c r="G4" s="455">
        <v>2020</v>
      </c>
      <c r="H4" s="455">
        <v>2021</v>
      </c>
      <c r="I4" s="456"/>
      <c r="J4" s="456"/>
      <c r="K4" s="456"/>
      <c r="L4" s="456"/>
      <c r="M4" s="456"/>
      <c r="N4" s="456"/>
      <c r="O4" s="456"/>
      <c r="P4" s="456"/>
      <c r="Q4" s="456"/>
      <c r="R4" s="456"/>
      <c r="S4" s="456"/>
    </row>
    <row r="5" spans="1:20" s="540" customFormat="1" ht="12.75" x14ac:dyDescent="0.2">
      <c r="A5" s="461" t="s">
        <v>388</v>
      </c>
      <c r="B5" s="462">
        <v>3347</v>
      </c>
      <c r="C5" s="462">
        <v>3491</v>
      </c>
      <c r="D5" s="462">
        <v>3655</v>
      </c>
      <c r="E5" s="462">
        <v>3836</v>
      </c>
      <c r="F5" s="462">
        <v>4119</v>
      </c>
      <c r="G5" s="462">
        <v>4163</v>
      </c>
      <c r="H5" s="462">
        <v>4201</v>
      </c>
      <c r="I5" s="456"/>
      <c r="J5" s="456"/>
      <c r="K5" s="456"/>
      <c r="L5" s="456"/>
      <c r="M5" s="456"/>
      <c r="N5" s="456"/>
      <c r="O5" s="456"/>
      <c r="P5" s="456"/>
      <c r="Q5" s="456"/>
      <c r="R5" s="456"/>
      <c r="S5" s="456"/>
    </row>
    <row r="6" spans="1:20" s="540" customFormat="1" ht="12.75" x14ac:dyDescent="0.2">
      <c r="A6" s="541"/>
      <c r="B6" s="466"/>
      <c r="C6" s="466"/>
      <c r="D6" s="466"/>
      <c r="E6" s="466"/>
      <c r="F6" s="466"/>
      <c r="G6" s="466"/>
      <c r="H6" s="542">
        <f>H5/B5-1</f>
        <v>0.25515386913654026</v>
      </c>
      <c r="I6" s="456"/>
      <c r="J6" s="456"/>
      <c r="K6" s="456"/>
      <c r="L6" s="456"/>
      <c r="M6" s="456"/>
      <c r="N6" s="456"/>
      <c r="O6" s="456"/>
      <c r="P6" s="456"/>
      <c r="Q6" s="456"/>
      <c r="R6" s="456"/>
      <c r="S6" s="456"/>
    </row>
    <row r="7" spans="1:20" s="540" customFormat="1" ht="12.75" x14ac:dyDescent="0.2">
      <c r="A7" s="463" t="s">
        <v>389</v>
      </c>
      <c r="B7" s="464">
        <v>2152</v>
      </c>
      <c r="C7" s="465">
        <v>2207</v>
      </c>
      <c r="D7" s="465">
        <v>2298</v>
      </c>
      <c r="E7" s="465">
        <v>2398</v>
      </c>
      <c r="F7" s="465">
        <v>2551</v>
      </c>
      <c r="G7" s="465">
        <v>2592</v>
      </c>
      <c r="H7" s="465">
        <v>2683</v>
      </c>
      <c r="I7" s="456"/>
      <c r="J7" s="456"/>
      <c r="K7" s="456"/>
      <c r="L7" s="456"/>
      <c r="M7" s="456"/>
      <c r="N7" s="456"/>
      <c r="O7" s="456"/>
      <c r="P7" s="456"/>
      <c r="Q7" s="456"/>
      <c r="R7" s="456"/>
      <c r="S7" s="456"/>
    </row>
    <row r="8" spans="1:20" s="540" customFormat="1" ht="12.75" x14ac:dyDescent="0.2">
      <c r="A8" s="541"/>
      <c r="B8" s="466"/>
      <c r="C8" s="466"/>
      <c r="D8" s="466"/>
      <c r="E8" s="466"/>
      <c r="F8" s="466"/>
      <c r="G8" s="466"/>
      <c r="H8" s="542">
        <f>H7/B7-1</f>
        <v>0.24674721189591087</v>
      </c>
      <c r="I8" s="456"/>
      <c r="J8" s="456"/>
      <c r="K8" s="456"/>
      <c r="L8" s="456"/>
      <c r="M8" s="456"/>
      <c r="N8" s="456"/>
      <c r="O8" s="456"/>
      <c r="P8" s="456"/>
      <c r="Q8" s="456"/>
      <c r="R8" s="456"/>
      <c r="S8" s="456"/>
    </row>
    <row r="9" spans="1:20" s="540" customFormat="1" ht="12.75" x14ac:dyDescent="0.2">
      <c r="A9" s="456" t="s">
        <v>390</v>
      </c>
      <c r="B9" s="457">
        <v>1644</v>
      </c>
      <c r="C9" s="457">
        <v>1699</v>
      </c>
      <c r="D9" s="457">
        <v>1773</v>
      </c>
      <c r="E9" s="457">
        <v>1872</v>
      </c>
      <c r="F9" s="457">
        <v>2018</v>
      </c>
      <c r="G9" s="457">
        <v>1998</v>
      </c>
      <c r="H9" s="457">
        <v>1896</v>
      </c>
      <c r="I9" s="456"/>
      <c r="J9" s="456"/>
      <c r="K9" s="456"/>
      <c r="L9" s="456"/>
      <c r="M9" s="456"/>
      <c r="N9" s="456"/>
      <c r="O9" s="456"/>
      <c r="P9" s="456"/>
      <c r="Q9" s="456"/>
      <c r="R9" s="456"/>
      <c r="S9" s="456"/>
    </row>
    <row r="10" spans="1:20" s="540" customFormat="1" ht="12.75" x14ac:dyDescent="0.2">
      <c r="A10" s="541"/>
      <c r="B10" s="466"/>
      <c r="C10" s="466"/>
      <c r="D10" s="466"/>
      <c r="E10" s="466"/>
      <c r="F10" s="466"/>
      <c r="G10" s="466"/>
      <c r="H10" s="542">
        <f>H9/B9-1</f>
        <v>0.15328467153284664</v>
      </c>
      <c r="I10" s="456"/>
      <c r="J10" s="456"/>
      <c r="K10" s="456"/>
      <c r="L10" s="456"/>
      <c r="M10" s="456"/>
      <c r="N10" s="456"/>
      <c r="O10" s="456"/>
      <c r="P10" s="456"/>
      <c r="Q10" s="456"/>
      <c r="R10" s="456"/>
      <c r="S10" s="456"/>
    </row>
    <row r="11" spans="1:20" s="540" customFormat="1" ht="12.75" x14ac:dyDescent="0.2">
      <c r="A11" s="456" t="s">
        <v>391</v>
      </c>
      <c r="B11" s="457">
        <v>1010</v>
      </c>
      <c r="C11" s="457">
        <v>1197</v>
      </c>
      <c r="D11" s="457">
        <v>1440</v>
      </c>
      <c r="E11" s="457">
        <v>1629</v>
      </c>
      <c r="F11" s="457">
        <v>1894</v>
      </c>
      <c r="G11" s="457">
        <v>2120</v>
      </c>
      <c r="H11" s="457">
        <v>2573</v>
      </c>
      <c r="I11" s="456"/>
      <c r="J11" s="456"/>
      <c r="K11" s="456"/>
      <c r="L11" s="456"/>
      <c r="M11" s="456"/>
      <c r="N11" s="456"/>
      <c r="O11" s="456"/>
      <c r="P11" s="456"/>
      <c r="Q11" s="456"/>
      <c r="R11" s="456"/>
      <c r="S11" s="456"/>
    </row>
    <row r="12" spans="1:20" s="540" customFormat="1" ht="12.75" x14ac:dyDescent="0.2">
      <c r="A12" s="541"/>
      <c r="B12" s="466"/>
      <c r="C12" s="466"/>
      <c r="D12" s="466"/>
      <c r="E12" s="466"/>
      <c r="F12" s="466"/>
      <c r="G12" s="466"/>
      <c r="H12" s="542">
        <f>H11/B11-1</f>
        <v>1.5475247524752476</v>
      </c>
      <c r="I12" s="456"/>
      <c r="J12" s="456"/>
      <c r="K12" s="456"/>
      <c r="L12" s="456"/>
      <c r="M12" s="456"/>
      <c r="N12" s="456"/>
      <c r="O12" s="456"/>
      <c r="P12" s="456"/>
      <c r="Q12" s="456"/>
      <c r="R12" s="456"/>
      <c r="S12" s="456"/>
    </row>
    <row r="13" spans="1:20" s="540" customFormat="1" ht="12.75" x14ac:dyDescent="0.2">
      <c r="A13" s="456" t="s">
        <v>392</v>
      </c>
      <c r="B13" s="457">
        <v>1491</v>
      </c>
      <c r="C13" s="457">
        <v>1530</v>
      </c>
      <c r="D13" s="457">
        <v>1644</v>
      </c>
      <c r="E13" s="457">
        <v>1800</v>
      </c>
      <c r="F13" s="457">
        <v>1954</v>
      </c>
      <c r="G13" s="457">
        <v>1893</v>
      </c>
      <c r="H13" s="457">
        <v>1803</v>
      </c>
      <c r="I13" s="456"/>
      <c r="J13" s="456"/>
      <c r="K13" s="456"/>
      <c r="L13" s="456"/>
      <c r="M13" s="456"/>
      <c r="N13" s="456"/>
      <c r="O13" s="456"/>
      <c r="P13" s="456"/>
      <c r="Q13" s="456"/>
      <c r="R13" s="456"/>
      <c r="S13" s="456"/>
    </row>
    <row r="14" spans="1:20" s="540" customFormat="1" ht="12.75" x14ac:dyDescent="0.2">
      <c r="A14" s="541"/>
      <c r="B14" s="466"/>
      <c r="C14" s="466"/>
      <c r="D14" s="466"/>
      <c r="E14" s="466"/>
      <c r="F14" s="466"/>
      <c r="G14" s="466"/>
      <c r="H14" s="542">
        <f>H13/B13-1</f>
        <v>0.20925553319919521</v>
      </c>
      <c r="I14" s="456"/>
      <c r="J14" s="456"/>
      <c r="K14" s="456"/>
      <c r="L14" s="456"/>
      <c r="M14" s="456"/>
      <c r="N14" s="456"/>
      <c r="O14" s="456"/>
      <c r="P14" s="456"/>
      <c r="Q14" s="456"/>
      <c r="R14" s="456"/>
      <c r="S14" s="456"/>
    </row>
    <row r="15" spans="1:20" s="540" customFormat="1" ht="12.75" x14ac:dyDescent="0.2">
      <c r="A15" s="456" t="s">
        <v>393</v>
      </c>
      <c r="B15" s="457">
        <v>904</v>
      </c>
      <c r="C15" s="457">
        <v>954</v>
      </c>
      <c r="D15" s="457">
        <v>976</v>
      </c>
      <c r="E15" s="457">
        <v>1062</v>
      </c>
      <c r="F15" s="457">
        <v>1136</v>
      </c>
      <c r="G15" s="457">
        <v>1153</v>
      </c>
      <c r="H15" s="457">
        <v>1174</v>
      </c>
      <c r="I15" s="456"/>
      <c r="J15" s="456"/>
      <c r="K15" s="456"/>
      <c r="L15" s="456"/>
      <c r="M15" s="456"/>
      <c r="N15" s="456"/>
      <c r="O15" s="456"/>
      <c r="P15" s="456"/>
      <c r="Q15" s="456"/>
      <c r="R15" s="456"/>
      <c r="S15" s="456"/>
    </row>
    <row r="16" spans="1:20" s="540" customFormat="1" ht="12.75" x14ac:dyDescent="0.2">
      <c r="A16" s="541"/>
      <c r="B16" s="466"/>
      <c r="C16" s="466"/>
      <c r="D16" s="466"/>
      <c r="E16" s="466"/>
      <c r="F16" s="466"/>
      <c r="G16" s="466"/>
      <c r="H16" s="542">
        <f>H15/B15-1</f>
        <v>0.29867256637168138</v>
      </c>
      <c r="I16" s="456"/>
      <c r="J16" s="456"/>
      <c r="K16" s="456"/>
      <c r="L16" s="456"/>
      <c r="M16" s="456"/>
      <c r="N16" s="456"/>
      <c r="O16" s="456"/>
      <c r="P16" s="456"/>
      <c r="Q16" s="456"/>
      <c r="R16" s="456"/>
      <c r="S16" s="456"/>
    </row>
    <row r="17" spans="1:20" s="540" customFormat="1" ht="12.75" x14ac:dyDescent="0.2">
      <c r="A17" s="456" t="s">
        <v>394</v>
      </c>
      <c r="B17" s="457">
        <v>423</v>
      </c>
      <c r="C17" s="457">
        <v>450</v>
      </c>
      <c r="D17" s="457">
        <v>486</v>
      </c>
      <c r="E17" s="457">
        <v>524</v>
      </c>
      <c r="F17" s="457">
        <v>568</v>
      </c>
      <c r="G17" s="457">
        <v>594</v>
      </c>
      <c r="H17" s="457">
        <v>683</v>
      </c>
      <c r="I17" s="456"/>
      <c r="J17" s="456"/>
      <c r="K17" s="456"/>
      <c r="L17" s="456"/>
      <c r="M17" s="456"/>
      <c r="N17" s="456"/>
      <c r="O17" s="456"/>
      <c r="P17" s="456"/>
      <c r="Q17" s="456"/>
      <c r="R17" s="456"/>
      <c r="S17" s="456"/>
    </row>
    <row r="18" spans="1:20" s="540" customFormat="1" ht="12.75" x14ac:dyDescent="0.2">
      <c r="A18" s="541"/>
      <c r="B18" s="466"/>
      <c r="C18" s="466"/>
      <c r="D18" s="466"/>
      <c r="E18" s="466"/>
      <c r="F18" s="466"/>
      <c r="G18" s="466"/>
      <c r="H18" s="542">
        <f>H17/B17-1</f>
        <v>0.61465721040189125</v>
      </c>
      <c r="I18" s="456"/>
      <c r="J18" s="456"/>
      <c r="K18" s="456"/>
      <c r="L18" s="456"/>
      <c r="M18" s="456"/>
      <c r="N18" s="456"/>
      <c r="O18" s="456"/>
      <c r="P18" s="456"/>
      <c r="Q18" s="456"/>
      <c r="R18" s="456"/>
      <c r="S18" s="456"/>
    </row>
    <row r="19" spans="1:20" s="540" customFormat="1" ht="12.75" x14ac:dyDescent="0.2">
      <c r="A19" s="456" t="s">
        <v>395</v>
      </c>
      <c r="B19" s="457">
        <v>487</v>
      </c>
      <c r="C19" s="457">
        <v>501</v>
      </c>
      <c r="D19" s="457">
        <v>502</v>
      </c>
      <c r="E19" s="457">
        <v>511</v>
      </c>
      <c r="F19" s="457">
        <v>547</v>
      </c>
      <c r="G19" s="457">
        <v>564</v>
      </c>
      <c r="H19" s="457">
        <v>565</v>
      </c>
      <c r="I19" s="456"/>
      <c r="J19" s="456"/>
      <c r="K19" s="456"/>
      <c r="L19" s="456"/>
      <c r="M19" s="456"/>
      <c r="N19" s="456"/>
      <c r="O19" s="456"/>
      <c r="P19" s="456"/>
      <c r="Q19" s="456"/>
      <c r="R19" s="456"/>
      <c r="S19" s="456"/>
    </row>
    <row r="20" spans="1:20" s="540" customFormat="1" ht="12.75" x14ac:dyDescent="0.2">
      <c r="A20" s="541"/>
      <c r="B20" s="466"/>
      <c r="C20" s="466"/>
      <c r="D20" s="466"/>
      <c r="E20" s="466"/>
      <c r="F20" s="466"/>
      <c r="G20" s="466"/>
      <c r="H20" s="542">
        <f>H19/B19-1</f>
        <v>0.16016427104722797</v>
      </c>
      <c r="I20" s="456"/>
      <c r="J20" s="456"/>
      <c r="K20" s="456"/>
      <c r="L20" s="456"/>
      <c r="M20" s="456"/>
      <c r="N20" s="456"/>
      <c r="O20" s="456"/>
      <c r="P20" s="456"/>
      <c r="Q20" s="456"/>
      <c r="R20" s="456"/>
      <c r="S20" s="456"/>
    </row>
    <row r="21" spans="1:20" s="540" customFormat="1" ht="12.75" x14ac:dyDescent="0.2">
      <c r="A21" s="456" t="s">
        <v>396</v>
      </c>
      <c r="B21" s="457">
        <v>176</v>
      </c>
      <c r="C21" s="457">
        <v>180</v>
      </c>
      <c r="D21" s="457">
        <v>197</v>
      </c>
      <c r="E21" s="457">
        <v>209</v>
      </c>
      <c r="F21" s="457">
        <v>237</v>
      </c>
      <c r="G21" s="457">
        <v>241</v>
      </c>
      <c r="H21" s="457">
        <v>284</v>
      </c>
      <c r="I21" s="456"/>
      <c r="J21" s="456"/>
      <c r="K21" s="456"/>
      <c r="L21" s="456"/>
      <c r="M21" s="456"/>
      <c r="N21" s="456"/>
      <c r="O21" s="456"/>
      <c r="P21" s="456"/>
      <c r="Q21" s="456"/>
      <c r="R21" s="456"/>
      <c r="S21" s="456"/>
    </row>
    <row r="22" spans="1:20" s="540" customFormat="1" ht="12.75" x14ac:dyDescent="0.2">
      <c r="A22" s="541"/>
      <c r="B22" s="466"/>
      <c r="C22" s="466"/>
      <c r="D22" s="466"/>
      <c r="E22" s="466"/>
      <c r="F22" s="466"/>
      <c r="G22" s="466"/>
      <c r="H22" s="542">
        <f>H21/B21-1</f>
        <v>0.61363636363636354</v>
      </c>
      <c r="I22" s="456"/>
      <c r="J22" s="456"/>
      <c r="K22" s="456"/>
      <c r="L22" s="456"/>
      <c r="M22" s="456"/>
      <c r="N22" s="456"/>
      <c r="O22" s="456"/>
      <c r="P22" s="456"/>
      <c r="Q22" s="456"/>
      <c r="R22" s="456"/>
      <c r="S22" s="456"/>
    </row>
    <row r="23" spans="1:20" x14ac:dyDescent="0.2">
      <c r="T23" s="453"/>
    </row>
    <row r="24" spans="1:20" s="7" customFormat="1" ht="20.25" x14ac:dyDescent="0.3">
      <c r="A24" s="140" t="s">
        <v>479</v>
      </c>
      <c r="B24" s="127"/>
      <c r="C24" s="127"/>
      <c r="D24" s="127"/>
      <c r="E24" s="140"/>
      <c r="F24" s="140"/>
      <c r="G24" s="140"/>
      <c r="H24" s="140"/>
      <c r="I24" s="140"/>
      <c r="J24" s="127"/>
      <c r="K24" s="337" t="s">
        <v>480</v>
      </c>
      <c r="L24" s="127"/>
      <c r="M24" s="127"/>
      <c r="N24" s="127"/>
      <c r="O24" s="127"/>
      <c r="P24" s="127"/>
      <c r="Q24" s="127"/>
      <c r="R24" s="127"/>
      <c r="S24" s="127"/>
      <c r="T24" s="127"/>
    </row>
    <row r="25" spans="1:20" x14ac:dyDescent="0.2">
      <c r="N25" s="467"/>
      <c r="O25" s="453"/>
      <c r="P25" s="453"/>
    </row>
    <row r="26" spans="1:20" x14ac:dyDescent="0.2">
      <c r="N26" s="453"/>
      <c r="O26" s="453"/>
      <c r="P26" s="453"/>
    </row>
    <row r="27" spans="1:20" x14ac:dyDescent="0.2">
      <c r="N27" s="453"/>
      <c r="O27" s="453"/>
      <c r="P27" s="453"/>
    </row>
    <row r="28" spans="1:20" x14ac:dyDescent="0.2">
      <c r="N28" s="453"/>
      <c r="O28" s="453"/>
      <c r="P28" s="453"/>
    </row>
    <row r="29" spans="1:20" x14ac:dyDescent="0.2">
      <c r="N29" s="453"/>
      <c r="O29" s="453"/>
      <c r="P29" s="453"/>
    </row>
    <row r="30" spans="1:20" x14ac:dyDescent="0.2">
      <c r="N30" s="453"/>
      <c r="O30" s="467"/>
      <c r="P30" s="453"/>
    </row>
    <row r="31" spans="1:20" x14ac:dyDescent="0.2">
      <c r="N31" s="453"/>
      <c r="O31" s="467"/>
      <c r="P31" s="453"/>
    </row>
    <row r="32" spans="1:20" x14ac:dyDescent="0.2">
      <c r="N32" s="453"/>
      <c r="O32" s="467"/>
      <c r="P32" s="453"/>
    </row>
    <row r="33" spans="14:16" x14ac:dyDescent="0.2">
      <c r="N33" s="453"/>
      <c r="O33" s="453"/>
      <c r="P33" s="453"/>
    </row>
  </sheetData>
  <conditionalFormatting sqref="B24:D24">
    <cfRule type="cellIs" dxfId="50" priority="2" operator="lessThan">
      <formula>0</formula>
    </cfRule>
  </conditionalFormatting>
  <conditionalFormatting sqref="K24:T24">
    <cfRule type="cellIs" dxfId="49" priority="1" operator="lessThan">
      <formula>0</formula>
    </cfRule>
  </conditionalFormatting>
  <hyperlinks>
    <hyperlink ref="T1" location="Навигация!A1" display="к навигации"/>
    <hyperlink ref="T2" location="Содержание!A1" display="к содержанию"/>
  </hyperlinks>
  <pageMargins left="0.7" right="0.7" top="0.75" bottom="0.75" header="0.3" footer="0.3"/>
  <pageSetup paperSize="9" orientation="portrait" verticalDpi="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211"/>
  <dimension ref="A1:N32"/>
  <sheetViews>
    <sheetView showGridLines="0" zoomScale="70" zoomScaleNormal="70" zoomScalePageLayoutView="80" workbookViewId="0">
      <pane ySplit="2" topLeftCell="A3" activePane="bottomLeft" state="frozen"/>
      <selection pane="bottomLeft" activeCell="A2" sqref="A2"/>
    </sheetView>
  </sheetViews>
  <sheetFormatPr defaultColWidth="9.42578125" defaultRowHeight="14.25" x14ac:dyDescent="0.2"/>
  <cols>
    <col min="1" max="1" width="14.42578125" style="7" customWidth="1"/>
    <col min="2" max="2" width="13.140625" style="7" bestFit="1" customWidth="1"/>
    <col min="3" max="3" width="12.42578125" style="7" bestFit="1" customWidth="1"/>
    <col min="4" max="4" width="13.140625" style="7" bestFit="1" customWidth="1"/>
    <col min="5" max="5" width="12.42578125" style="7" bestFit="1" customWidth="1"/>
    <col min="6" max="6" width="11.42578125" style="7" customWidth="1"/>
    <col min="7" max="7" width="22.140625" style="7" customWidth="1"/>
    <col min="8" max="14" width="8.85546875" style="7" customWidth="1"/>
    <col min="15" max="16384" width="9.42578125" style="7"/>
  </cols>
  <sheetData>
    <row r="1" spans="1:14" s="6" customFormat="1" ht="17.850000000000001" customHeight="1" x14ac:dyDescent="0.35">
      <c r="A1" s="151"/>
      <c r="B1" s="24"/>
      <c r="C1" s="26"/>
      <c r="D1" s="24"/>
      <c r="E1" s="27"/>
      <c r="F1" s="27"/>
      <c r="G1" s="27"/>
      <c r="H1" s="27"/>
      <c r="I1" s="27"/>
      <c r="J1" s="27"/>
      <c r="K1" s="27"/>
      <c r="L1" s="147"/>
      <c r="M1" s="147"/>
      <c r="N1" s="147" t="s">
        <v>176</v>
      </c>
    </row>
    <row r="2" spans="1:14" s="6" customFormat="1" ht="24.75" customHeight="1" x14ac:dyDescent="0.35">
      <c r="A2" s="151" t="s">
        <v>537</v>
      </c>
      <c r="B2" s="24"/>
      <c r="C2" s="26"/>
      <c r="D2" s="24"/>
      <c r="E2" s="27"/>
      <c r="F2" s="27"/>
      <c r="G2" s="27"/>
      <c r="H2" s="27"/>
      <c r="I2" s="27"/>
      <c r="J2" s="27"/>
      <c r="K2" s="27"/>
      <c r="L2" s="147"/>
      <c r="M2" s="147"/>
      <c r="N2" s="147" t="s">
        <v>14</v>
      </c>
    </row>
    <row r="3" spans="1:14" s="6" customFormat="1" ht="9.1999999999999993" customHeight="1" x14ac:dyDescent="0.35">
      <c r="A3" s="211"/>
      <c r="B3" s="92"/>
      <c r="C3" s="212"/>
      <c r="D3" s="92"/>
      <c r="E3" s="213"/>
      <c r="F3" s="213"/>
      <c r="G3" s="213"/>
      <c r="H3" s="213"/>
      <c r="I3" s="213"/>
      <c r="J3" s="213"/>
      <c r="K3" s="213"/>
      <c r="L3" s="197"/>
      <c r="M3" s="197"/>
      <c r="N3" s="198"/>
    </row>
    <row r="4" spans="1:14" ht="15" x14ac:dyDescent="0.25">
      <c r="A4" s="53" t="s">
        <v>78</v>
      </c>
      <c r="B4" s="231"/>
      <c r="C4" s="231"/>
      <c r="D4" s="231"/>
      <c r="E4" s="61"/>
      <c r="F4" s="61"/>
      <c r="G4" s="61"/>
      <c r="H4" s="61"/>
      <c r="I4" s="61"/>
      <c r="J4" s="61"/>
      <c r="K4" s="61"/>
      <c r="L4" s="61"/>
    </row>
    <row r="5" spans="1:14" ht="7.35" customHeight="1" x14ac:dyDescent="0.25">
      <c r="A5" s="53"/>
      <c r="B5" s="231"/>
      <c r="C5" s="231"/>
      <c r="D5" s="231"/>
      <c r="E5" s="61"/>
      <c r="F5" s="61"/>
      <c r="G5" s="61"/>
      <c r="H5" s="61"/>
      <c r="I5" s="61"/>
      <c r="J5" s="61"/>
      <c r="K5" s="61"/>
      <c r="L5" s="61"/>
    </row>
    <row r="6" spans="1:14" x14ac:dyDescent="0.2">
      <c r="A6" s="61"/>
      <c r="B6" s="232" t="s">
        <v>242</v>
      </c>
      <c r="C6" s="233"/>
      <c r="D6" s="338" t="s">
        <v>143</v>
      </c>
      <c r="E6" s="339"/>
      <c r="F6" s="61"/>
      <c r="G6" s="61"/>
      <c r="H6" s="61"/>
      <c r="I6" s="61"/>
      <c r="J6" s="61"/>
      <c r="K6" s="61"/>
      <c r="L6" s="61"/>
    </row>
    <row r="7" spans="1:14" ht="14.85" customHeight="1" x14ac:dyDescent="0.2">
      <c r="A7" s="230" t="s">
        <v>79</v>
      </c>
      <c r="B7" s="346" t="s">
        <v>80</v>
      </c>
      <c r="C7" s="347" t="s">
        <v>81</v>
      </c>
      <c r="D7" s="345" t="str">
        <f>B7</f>
        <v>Первый срез</v>
      </c>
      <c r="E7" s="345" t="str">
        <f>C7</f>
        <v>Второй срез</v>
      </c>
      <c r="G7" s="243" t="s">
        <v>251</v>
      </c>
      <c r="H7" s="61"/>
      <c r="I7" s="61"/>
      <c r="J7" s="61"/>
      <c r="K7" s="61"/>
      <c r="L7" s="61"/>
    </row>
    <row r="8" spans="1:14" x14ac:dyDescent="0.2">
      <c r="A8" s="56" t="s">
        <v>58</v>
      </c>
      <c r="B8" s="61">
        <v>273</v>
      </c>
      <c r="C8" s="228">
        <v>270</v>
      </c>
      <c r="D8" s="256">
        <f>B8/$B$10</f>
        <v>0.65</v>
      </c>
      <c r="E8" s="256">
        <f>C8/$C$10</f>
        <v>0.45</v>
      </c>
      <c r="G8" s="243">
        <f>D8*100</f>
        <v>65</v>
      </c>
      <c r="H8" s="61"/>
      <c r="I8" s="61"/>
      <c r="J8" s="61"/>
      <c r="K8" s="61"/>
      <c r="L8" s="61"/>
    </row>
    <row r="9" spans="1:14" x14ac:dyDescent="0.2">
      <c r="A9" s="56" t="s">
        <v>59</v>
      </c>
      <c r="B9" s="61">
        <v>147</v>
      </c>
      <c r="C9" s="228">
        <v>330</v>
      </c>
      <c r="D9" s="256">
        <f>B9/$B$10</f>
        <v>0.35</v>
      </c>
      <c r="E9" s="256">
        <f>C9/$C$10</f>
        <v>0.55000000000000004</v>
      </c>
      <c r="G9" s="243">
        <f>D9*100</f>
        <v>35</v>
      </c>
      <c r="H9" s="61"/>
      <c r="I9" s="61"/>
      <c r="J9" s="61"/>
      <c r="K9" s="61"/>
      <c r="L9" s="61"/>
    </row>
    <row r="10" spans="1:14" ht="15" x14ac:dyDescent="0.25">
      <c r="A10" s="108" t="s">
        <v>142</v>
      </c>
      <c r="B10" s="109">
        <f>SUM(B8:B9)</f>
        <v>420</v>
      </c>
      <c r="C10" s="229">
        <f>SUM(C8:C9)</f>
        <v>600</v>
      </c>
      <c r="D10" s="257">
        <f>SUM(D8:D9)</f>
        <v>1</v>
      </c>
      <c r="E10" s="257">
        <f>SUM(E8:E9)</f>
        <v>1</v>
      </c>
      <c r="G10" s="244"/>
      <c r="H10" s="61"/>
      <c r="I10" s="61"/>
      <c r="J10" s="61"/>
      <c r="K10" s="61"/>
      <c r="L10" s="61"/>
    </row>
    <row r="11" spans="1:14" x14ac:dyDescent="0.2">
      <c r="B11" s="61"/>
      <c r="C11" s="61"/>
      <c r="D11" s="61"/>
      <c r="E11" s="61"/>
      <c r="F11" s="61"/>
      <c r="G11" s="61"/>
      <c r="H11" s="61"/>
      <c r="I11" s="61"/>
      <c r="J11" s="61"/>
      <c r="K11" s="61"/>
      <c r="L11" s="61"/>
    </row>
    <row r="12" spans="1:14" x14ac:dyDescent="0.2">
      <c r="A12" s="58" t="s">
        <v>63</v>
      </c>
      <c r="B12" s="61"/>
      <c r="C12" s="61"/>
      <c r="D12" s="61"/>
      <c r="E12" s="61"/>
      <c r="F12" s="61"/>
      <c r="G12" s="61"/>
      <c r="H12" s="61"/>
      <c r="I12" s="61"/>
      <c r="J12" s="61"/>
      <c r="K12" s="61"/>
      <c r="L12" s="61"/>
    </row>
    <row r="13" spans="1:14" ht="10.5" customHeight="1" x14ac:dyDescent="0.2">
      <c r="A13" s="58"/>
      <c r="B13" s="61"/>
      <c r="C13" s="61"/>
      <c r="D13" s="61"/>
      <c r="E13" s="61"/>
      <c r="F13" s="61"/>
      <c r="G13" s="61"/>
      <c r="H13" s="61"/>
      <c r="I13" s="61"/>
      <c r="J13" s="61"/>
      <c r="K13" s="61"/>
      <c r="L13" s="61"/>
    </row>
    <row r="14" spans="1:14" ht="20.25" x14ac:dyDescent="0.3">
      <c r="A14" s="140" t="s">
        <v>172</v>
      </c>
      <c r="B14" s="127"/>
      <c r="C14" s="127"/>
      <c r="D14" s="127"/>
      <c r="E14" s="127"/>
      <c r="F14" s="127"/>
      <c r="G14" s="127"/>
      <c r="H14" s="140" t="s">
        <v>173</v>
      </c>
      <c r="I14" s="127"/>
      <c r="J14" s="127"/>
      <c r="K14" s="127"/>
      <c r="L14" s="140"/>
      <c r="M14" s="127"/>
      <c r="N14" s="127"/>
    </row>
    <row r="15" spans="1:14" x14ac:dyDescent="0.2">
      <c r="A15" s="61"/>
      <c r="B15" s="61"/>
      <c r="C15" s="61"/>
      <c r="D15" s="61"/>
      <c r="E15" s="61"/>
      <c r="F15" s="61"/>
      <c r="G15" s="61"/>
      <c r="H15" s="61"/>
      <c r="I15" s="61"/>
      <c r="J15" s="61"/>
      <c r="K15" s="61"/>
      <c r="L15" s="61"/>
    </row>
    <row r="16" spans="1:14" x14ac:dyDescent="0.2">
      <c r="A16" s="61"/>
      <c r="B16" s="61"/>
      <c r="C16" s="61"/>
      <c r="D16" s="61"/>
      <c r="E16" s="61"/>
      <c r="F16" s="61"/>
      <c r="G16" s="61"/>
      <c r="H16" s="61"/>
      <c r="I16" s="61"/>
      <c r="J16" s="61"/>
      <c r="K16" s="61"/>
      <c r="L16" s="61"/>
    </row>
    <row r="17" spans="1:14" x14ac:dyDescent="0.2">
      <c r="A17" s="61"/>
      <c r="B17" s="61"/>
      <c r="C17" s="61"/>
      <c r="D17" s="61"/>
      <c r="E17" s="61"/>
      <c r="F17" s="61"/>
      <c r="G17" s="61"/>
      <c r="H17" s="61"/>
      <c r="I17" s="61"/>
      <c r="J17" s="61"/>
      <c r="K17" s="61"/>
      <c r="L17" s="61"/>
    </row>
    <row r="18" spans="1:14" ht="13.5" customHeight="1" x14ac:dyDescent="0.2">
      <c r="B18" s="61"/>
      <c r="C18" s="61"/>
      <c r="D18" s="61"/>
      <c r="E18" s="61"/>
      <c r="F18" s="61"/>
      <c r="G18" s="61"/>
      <c r="H18" s="61"/>
      <c r="I18" s="61"/>
      <c r="J18" s="61"/>
      <c r="K18" s="61"/>
      <c r="L18" s="61"/>
    </row>
    <row r="19" spans="1:14" ht="15" x14ac:dyDescent="0.2">
      <c r="A19" s="63"/>
      <c r="B19" s="61"/>
      <c r="C19" s="61"/>
      <c r="D19" s="61"/>
      <c r="E19" s="61"/>
      <c r="F19" s="61"/>
      <c r="G19" s="61"/>
      <c r="H19" s="61"/>
      <c r="I19" s="61"/>
      <c r="J19" s="61"/>
      <c r="K19" s="61"/>
      <c r="L19" s="61"/>
    </row>
    <row r="20" spans="1:14" ht="15" x14ac:dyDescent="0.2">
      <c r="A20" s="63"/>
      <c r="B20" s="64"/>
      <c r="C20" s="61"/>
      <c r="D20" s="61"/>
      <c r="E20" s="61"/>
      <c r="F20" s="61"/>
      <c r="G20" s="61"/>
      <c r="H20" s="61"/>
      <c r="I20" s="61"/>
      <c r="J20" s="61"/>
      <c r="K20" s="61"/>
      <c r="L20" s="61"/>
    </row>
    <row r="21" spans="1:14" ht="15" x14ac:dyDescent="0.2">
      <c r="A21" s="63"/>
      <c r="B21" s="65"/>
      <c r="C21" s="61"/>
      <c r="D21" s="61"/>
      <c r="E21" s="61"/>
      <c r="F21" s="61"/>
      <c r="G21" s="61"/>
      <c r="H21" s="61"/>
      <c r="I21" s="61"/>
      <c r="J21" s="61"/>
      <c r="K21" s="61"/>
      <c r="L21" s="61"/>
    </row>
    <row r="32" spans="1:14" ht="20.25" x14ac:dyDescent="0.3">
      <c r="A32" s="140" t="s">
        <v>243</v>
      </c>
      <c r="B32" s="127"/>
      <c r="C32" s="127"/>
      <c r="D32" s="127"/>
      <c r="E32" s="127"/>
      <c r="F32" s="127"/>
      <c r="G32" s="127"/>
      <c r="H32" s="140" t="s">
        <v>174</v>
      </c>
      <c r="I32" s="127"/>
      <c r="J32" s="127"/>
      <c r="K32" s="127"/>
      <c r="L32" s="140"/>
      <c r="M32" s="127"/>
      <c r="N32" s="127"/>
    </row>
  </sheetData>
  <hyperlinks>
    <hyperlink ref="N1" location="Навигация!A1" display="к навигации"/>
    <hyperlink ref="N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22"/>
  <dimension ref="A1:N33"/>
  <sheetViews>
    <sheetView showGridLines="0" zoomScale="70" zoomScaleNormal="70" zoomScalePageLayoutView="80" workbookViewId="0">
      <pane ySplit="2" topLeftCell="A3" activePane="bottomLeft" state="frozen"/>
      <selection pane="bottomLeft" activeCell="A2" sqref="A2"/>
    </sheetView>
  </sheetViews>
  <sheetFormatPr defaultColWidth="9.42578125" defaultRowHeight="14.25" x14ac:dyDescent="0.2"/>
  <cols>
    <col min="1" max="1" width="12.42578125" style="7" customWidth="1"/>
    <col min="2" max="2" width="13.140625" style="7" bestFit="1" customWidth="1"/>
    <col min="3" max="3" width="12.42578125" style="7" bestFit="1" customWidth="1"/>
    <col min="4" max="4" width="13.140625" style="7" bestFit="1" customWidth="1"/>
    <col min="5" max="5" width="12.42578125" style="7" bestFit="1" customWidth="1"/>
    <col min="6" max="6" width="11.42578125" style="7" bestFit="1" customWidth="1"/>
    <col min="7" max="7" width="22" style="7" customWidth="1"/>
    <col min="8" max="14" width="9.140625" style="7" customWidth="1"/>
    <col min="15" max="20" width="8.85546875" style="7" customWidth="1"/>
    <col min="21" max="16384" width="9.42578125" style="7"/>
  </cols>
  <sheetData>
    <row r="1" spans="1:14" s="6" customFormat="1" ht="17.850000000000001" customHeight="1" x14ac:dyDescent="0.35">
      <c r="A1" s="151"/>
      <c r="B1" s="24"/>
      <c r="C1" s="26"/>
      <c r="D1" s="24"/>
      <c r="E1" s="27"/>
      <c r="F1" s="27"/>
      <c r="G1" s="27"/>
      <c r="H1" s="27"/>
      <c r="I1" s="27"/>
      <c r="J1" s="27"/>
      <c r="K1" s="27"/>
      <c r="L1" s="27"/>
      <c r="M1" s="148"/>
      <c r="N1" s="147" t="s">
        <v>176</v>
      </c>
    </row>
    <row r="2" spans="1:14" s="6" customFormat="1" ht="24.75" customHeight="1" x14ac:dyDescent="0.35">
      <c r="A2" s="151" t="s">
        <v>538</v>
      </c>
      <c r="B2" s="24"/>
      <c r="C2" s="26"/>
      <c r="D2" s="24"/>
      <c r="E2" s="27"/>
      <c r="F2" s="27"/>
      <c r="G2" s="27"/>
      <c r="H2" s="27"/>
      <c r="I2" s="27"/>
      <c r="J2" s="27"/>
      <c r="K2" s="27"/>
      <c r="L2" s="27"/>
      <c r="M2" s="148"/>
      <c r="N2" s="147" t="s">
        <v>14</v>
      </c>
    </row>
    <row r="3" spans="1:14" s="226" customFormat="1" ht="11.45" customHeight="1" x14ac:dyDescent="0.35">
      <c r="A3" s="221"/>
      <c r="B3" s="222"/>
      <c r="C3" s="223"/>
      <c r="D3" s="222"/>
      <c r="E3" s="224"/>
      <c r="F3" s="224"/>
      <c r="G3" s="224"/>
      <c r="H3" s="224"/>
      <c r="I3" s="224"/>
      <c r="J3" s="224"/>
      <c r="K3" s="224"/>
      <c r="L3" s="224"/>
      <c r="M3" s="227"/>
      <c r="N3" s="227"/>
    </row>
    <row r="4" spans="1:14" ht="15" x14ac:dyDescent="0.25">
      <c r="A4" s="53" t="s">
        <v>78</v>
      </c>
      <c r="B4" s="61"/>
      <c r="C4" s="61"/>
      <c r="D4" s="61"/>
      <c r="E4" s="61"/>
      <c r="F4" s="61"/>
      <c r="G4" s="61"/>
      <c r="H4" s="61"/>
      <c r="I4" s="61"/>
      <c r="J4" s="61"/>
      <c r="K4" s="61"/>
      <c r="L4" s="61"/>
    </row>
    <row r="5" spans="1:14" ht="7.7" customHeight="1" x14ac:dyDescent="0.25">
      <c r="A5" s="53"/>
      <c r="B5" s="61"/>
      <c r="C5" s="61"/>
      <c r="D5" s="61"/>
      <c r="E5" s="61"/>
      <c r="F5" s="61"/>
      <c r="G5" s="61"/>
      <c r="H5" s="61"/>
      <c r="I5" s="61"/>
      <c r="J5" s="61"/>
      <c r="K5" s="61"/>
      <c r="L5" s="61"/>
    </row>
    <row r="6" spans="1:14" x14ac:dyDescent="0.2">
      <c r="A6" s="61"/>
      <c r="B6" s="232" t="s">
        <v>242</v>
      </c>
      <c r="C6" s="233"/>
      <c r="D6" s="338" t="s">
        <v>143</v>
      </c>
      <c r="E6" s="340"/>
      <c r="F6" s="61"/>
      <c r="G6" s="61"/>
      <c r="H6" s="61"/>
      <c r="I6" s="61"/>
      <c r="J6" s="61"/>
      <c r="K6" s="61"/>
      <c r="L6" s="61"/>
    </row>
    <row r="7" spans="1:14" ht="14.85" customHeight="1" x14ac:dyDescent="0.2">
      <c r="A7" s="230" t="s">
        <v>79</v>
      </c>
      <c r="B7" s="346" t="s">
        <v>80</v>
      </c>
      <c r="C7" s="347" t="s">
        <v>81</v>
      </c>
      <c r="D7" s="345" t="str">
        <f>B7</f>
        <v>Первый срез</v>
      </c>
      <c r="E7" s="345" t="str">
        <f>C7</f>
        <v>Второй срез</v>
      </c>
      <c r="F7" s="61"/>
      <c r="G7" s="243" t="s">
        <v>251</v>
      </c>
      <c r="H7" s="61"/>
      <c r="I7" s="61"/>
      <c r="J7" s="110"/>
      <c r="K7" s="61"/>
      <c r="L7" s="61"/>
    </row>
    <row r="8" spans="1:14" x14ac:dyDescent="0.2">
      <c r="A8" s="56" t="s">
        <v>58</v>
      </c>
      <c r="B8" s="7">
        <v>189</v>
      </c>
      <c r="C8" s="234">
        <v>210</v>
      </c>
      <c r="D8" s="256">
        <f>B8/$B$11</f>
        <v>0.45</v>
      </c>
      <c r="E8" s="256">
        <f>C8/$C$11</f>
        <v>0.35</v>
      </c>
      <c r="F8" s="61"/>
      <c r="G8" s="243">
        <f>E8*100</f>
        <v>35</v>
      </c>
      <c r="H8" s="61"/>
      <c r="I8" s="61"/>
      <c r="J8" s="61"/>
      <c r="K8" s="61"/>
      <c r="L8" s="61"/>
    </row>
    <row r="9" spans="1:14" x14ac:dyDescent="0.2">
      <c r="A9" s="56" t="s">
        <v>59</v>
      </c>
      <c r="B9" s="7">
        <v>126</v>
      </c>
      <c r="C9" s="234">
        <v>270</v>
      </c>
      <c r="D9" s="256">
        <f>B9/$B$11</f>
        <v>0.3</v>
      </c>
      <c r="E9" s="256">
        <f>C9/$C$11</f>
        <v>0.45</v>
      </c>
      <c r="F9" s="61"/>
      <c r="G9" s="243">
        <f>E9*100</f>
        <v>45</v>
      </c>
      <c r="H9" s="61"/>
      <c r="I9" s="61"/>
      <c r="J9" s="61"/>
      <c r="K9" s="61"/>
      <c r="L9" s="61"/>
    </row>
    <row r="10" spans="1:14" x14ac:dyDescent="0.2">
      <c r="A10" s="56" t="s">
        <v>60</v>
      </c>
      <c r="B10" s="7">
        <v>105</v>
      </c>
      <c r="C10" s="234">
        <v>120</v>
      </c>
      <c r="D10" s="256">
        <f>B10/$B$11</f>
        <v>0.25</v>
      </c>
      <c r="E10" s="256">
        <f>C10/$C$11</f>
        <v>0.2</v>
      </c>
      <c r="F10" s="61"/>
      <c r="G10" s="243">
        <f>E10*100</f>
        <v>20</v>
      </c>
      <c r="H10" s="61"/>
      <c r="I10" s="61"/>
      <c r="J10" s="61"/>
      <c r="K10" s="61"/>
      <c r="L10" s="61"/>
    </row>
    <row r="11" spans="1:14" ht="15" x14ac:dyDescent="0.25">
      <c r="A11" s="108" t="s">
        <v>142</v>
      </c>
      <c r="B11" s="109">
        <f>SUM(B8:B10)</f>
        <v>420</v>
      </c>
      <c r="C11" s="229">
        <f>SUM(C8:C10)</f>
        <v>600</v>
      </c>
      <c r="D11" s="257">
        <f>SUM(D8:D10)</f>
        <v>1</v>
      </c>
      <c r="E11" s="257">
        <f>SUM(E8:E10)</f>
        <v>1</v>
      </c>
      <c r="F11" s="61"/>
      <c r="G11" s="61"/>
      <c r="H11" s="61"/>
      <c r="I11" s="61"/>
      <c r="J11" s="61"/>
      <c r="K11" s="61"/>
      <c r="L11" s="61"/>
    </row>
    <row r="12" spans="1:14" x14ac:dyDescent="0.2">
      <c r="B12" s="61"/>
      <c r="C12" s="61"/>
      <c r="D12" s="61"/>
      <c r="E12" s="61"/>
      <c r="F12" s="61"/>
      <c r="G12" s="61"/>
      <c r="H12" s="61"/>
      <c r="I12" s="61"/>
      <c r="J12" s="61"/>
      <c r="K12" s="61"/>
      <c r="L12" s="61"/>
    </row>
    <row r="13" spans="1:14" x14ac:dyDescent="0.2">
      <c r="A13" s="58" t="s">
        <v>63</v>
      </c>
      <c r="B13" s="61"/>
      <c r="C13" s="61"/>
      <c r="D13" s="61"/>
      <c r="E13" s="61"/>
      <c r="F13" s="61"/>
      <c r="G13" s="61"/>
      <c r="H13" s="61"/>
      <c r="I13" s="61"/>
      <c r="J13" s="61"/>
      <c r="K13" s="61"/>
      <c r="L13" s="61"/>
    </row>
    <row r="14" spans="1:14" x14ac:dyDescent="0.2">
      <c r="A14" s="61"/>
      <c r="B14" s="61"/>
      <c r="C14" s="61"/>
      <c r="D14" s="61"/>
      <c r="E14" s="61"/>
      <c r="F14" s="61"/>
      <c r="G14" s="61"/>
      <c r="H14" s="61"/>
      <c r="I14" s="61"/>
      <c r="J14" s="61"/>
      <c r="K14" s="61"/>
      <c r="L14" s="61"/>
    </row>
    <row r="15" spans="1:14" ht="20.25" x14ac:dyDescent="0.3">
      <c r="A15" s="140" t="s">
        <v>172</v>
      </c>
      <c r="B15" s="127"/>
      <c r="C15" s="127"/>
      <c r="D15" s="127"/>
      <c r="E15" s="127"/>
      <c r="F15" s="127"/>
      <c r="G15" s="127"/>
      <c r="H15" s="140" t="s">
        <v>173</v>
      </c>
      <c r="I15" s="127"/>
      <c r="J15" s="127"/>
      <c r="K15" s="127"/>
      <c r="L15" s="127"/>
      <c r="M15" s="127"/>
      <c r="N15" s="127"/>
    </row>
    <row r="16" spans="1:14" x14ac:dyDescent="0.2">
      <c r="A16" s="61"/>
      <c r="B16" s="61"/>
      <c r="F16" s="61"/>
      <c r="G16" s="61"/>
      <c r="H16" s="61"/>
      <c r="I16" s="61"/>
    </row>
    <row r="17" spans="1:12" x14ac:dyDescent="0.2">
      <c r="A17" s="61"/>
      <c r="B17" s="61"/>
      <c r="F17" s="61"/>
      <c r="G17" s="61"/>
      <c r="H17" s="61"/>
      <c r="I17" s="61"/>
    </row>
    <row r="18" spans="1:12" x14ac:dyDescent="0.2">
      <c r="A18" s="61"/>
      <c r="B18" s="61"/>
      <c r="F18" s="61"/>
      <c r="G18" s="61"/>
      <c r="H18" s="61"/>
      <c r="I18" s="61"/>
    </row>
    <row r="19" spans="1:12" x14ac:dyDescent="0.2">
      <c r="A19" s="61"/>
      <c r="B19" s="61"/>
      <c r="F19" s="61"/>
      <c r="G19" s="61"/>
      <c r="H19" s="61"/>
      <c r="I19" s="61"/>
    </row>
    <row r="20" spans="1:12" x14ac:dyDescent="0.2">
      <c r="A20" s="61"/>
      <c r="B20" s="61"/>
      <c r="F20" s="61"/>
      <c r="G20" s="61"/>
      <c r="H20" s="61"/>
      <c r="I20" s="61"/>
    </row>
    <row r="21" spans="1:12" ht="15" x14ac:dyDescent="0.2">
      <c r="A21" s="63"/>
      <c r="B21" s="64"/>
      <c r="C21" s="61"/>
      <c r="D21" s="61"/>
      <c r="E21" s="61"/>
      <c r="F21" s="61"/>
      <c r="G21" s="61"/>
      <c r="H21" s="61"/>
      <c r="I21" s="61"/>
      <c r="J21" s="61"/>
      <c r="K21" s="61"/>
      <c r="L21" s="61"/>
    </row>
    <row r="22" spans="1:12" ht="15" x14ac:dyDescent="0.2">
      <c r="A22" s="63"/>
      <c r="B22" s="65"/>
      <c r="C22" s="61"/>
      <c r="D22" s="61"/>
      <c r="E22" s="61"/>
      <c r="F22" s="61"/>
      <c r="G22" s="61"/>
      <c r="H22" s="61"/>
      <c r="I22" s="61"/>
      <c r="J22" s="61"/>
      <c r="K22" s="61"/>
      <c r="L22" s="61"/>
    </row>
    <row r="33" spans="1:14" ht="20.25" x14ac:dyDescent="0.3">
      <c r="A33" s="140" t="s">
        <v>243</v>
      </c>
      <c r="B33" s="127"/>
      <c r="C33" s="127"/>
      <c r="D33" s="127"/>
      <c r="E33" s="127"/>
      <c r="F33" s="127"/>
      <c r="G33" s="127"/>
      <c r="H33" s="140" t="s">
        <v>174</v>
      </c>
      <c r="I33" s="127"/>
      <c r="J33" s="127"/>
      <c r="K33" s="127"/>
      <c r="L33" s="127"/>
      <c r="M33" s="127"/>
      <c r="N33" s="127"/>
    </row>
  </sheetData>
  <hyperlinks>
    <hyperlink ref="N1" location="Навигация!A1" display="к навигации"/>
    <hyperlink ref="N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23"/>
  <dimension ref="A1:N34"/>
  <sheetViews>
    <sheetView showGridLines="0" zoomScale="70" zoomScaleNormal="70" zoomScalePageLayoutView="80" workbookViewId="0">
      <pane ySplit="2" topLeftCell="A3" activePane="bottomLeft" state="frozen"/>
      <selection pane="bottomLeft" activeCell="A2" sqref="A2"/>
    </sheetView>
  </sheetViews>
  <sheetFormatPr defaultColWidth="9.42578125" defaultRowHeight="14.25" x14ac:dyDescent="0.2"/>
  <cols>
    <col min="1" max="1" width="13.85546875" style="7" customWidth="1"/>
    <col min="2" max="3" width="15.42578125" style="7" customWidth="1"/>
    <col min="4" max="4" width="13.42578125" style="7" customWidth="1"/>
    <col min="5" max="5" width="12.7109375" style="7" customWidth="1"/>
    <col min="6" max="6" width="11.42578125" style="7" bestFit="1" customWidth="1"/>
    <col min="7" max="7" width="22.42578125" style="7" customWidth="1"/>
    <col min="8" max="8" width="8.85546875" style="7" customWidth="1"/>
    <col min="9" max="9" width="7.28515625" style="7" bestFit="1" customWidth="1"/>
    <col min="10" max="13" width="8.85546875" style="7" customWidth="1"/>
    <col min="14" max="14" width="12.140625" style="7" customWidth="1"/>
    <col min="15" max="20" width="8.85546875" style="7" customWidth="1"/>
    <col min="21" max="16384" width="9.42578125" style="7"/>
  </cols>
  <sheetData>
    <row r="1" spans="1:14" s="6" customFormat="1" ht="17.850000000000001" customHeight="1" x14ac:dyDescent="0.35">
      <c r="A1" s="151"/>
      <c r="B1" s="24"/>
      <c r="C1" s="26"/>
      <c r="D1" s="24"/>
      <c r="E1" s="27"/>
      <c r="F1" s="27"/>
      <c r="G1" s="27"/>
      <c r="H1" s="27"/>
      <c r="I1" s="27"/>
      <c r="J1" s="27"/>
      <c r="K1" s="27"/>
      <c r="L1" s="27"/>
      <c r="M1" s="27"/>
      <c r="N1" s="147" t="s">
        <v>176</v>
      </c>
    </row>
    <row r="2" spans="1:14" s="6" customFormat="1" ht="24.75" customHeight="1" x14ac:dyDescent="0.35">
      <c r="A2" s="151" t="s">
        <v>539</v>
      </c>
      <c r="B2" s="24"/>
      <c r="C2" s="26"/>
      <c r="D2" s="24"/>
      <c r="E2" s="27"/>
      <c r="F2" s="27"/>
      <c r="G2" s="27"/>
      <c r="H2" s="27"/>
      <c r="I2" s="27"/>
      <c r="J2" s="27"/>
      <c r="K2" s="27"/>
      <c r="L2" s="27"/>
      <c r="M2" s="27"/>
      <c r="N2" s="147" t="s">
        <v>14</v>
      </c>
    </row>
    <row r="3" spans="1:14" s="226" customFormat="1" ht="13.35" customHeight="1" x14ac:dyDescent="0.35">
      <c r="A3" s="221"/>
      <c r="B3" s="222"/>
      <c r="C3" s="223"/>
      <c r="D3" s="222"/>
      <c r="E3" s="224"/>
      <c r="F3" s="224"/>
      <c r="G3" s="224"/>
      <c r="H3" s="224"/>
      <c r="I3" s="224"/>
      <c r="J3" s="224"/>
      <c r="K3" s="224"/>
      <c r="L3" s="224"/>
      <c r="M3" s="224"/>
      <c r="N3" s="225"/>
    </row>
    <row r="4" spans="1:14" ht="15" x14ac:dyDescent="0.25">
      <c r="A4" s="53" t="s">
        <v>78</v>
      </c>
      <c r="B4" s="61"/>
      <c r="C4" s="61"/>
      <c r="D4" s="61"/>
      <c r="E4" s="61"/>
      <c r="F4" s="61"/>
      <c r="G4" s="61"/>
      <c r="H4" s="61"/>
      <c r="I4" s="61"/>
      <c r="J4" s="61"/>
      <c r="K4" s="61"/>
      <c r="L4" s="61"/>
      <c r="M4" s="61"/>
    </row>
    <row r="5" spans="1:14" ht="9" customHeight="1" x14ac:dyDescent="0.25">
      <c r="A5" s="53"/>
      <c r="B5" s="61"/>
      <c r="C5" s="61"/>
      <c r="D5" s="61"/>
      <c r="E5" s="61"/>
      <c r="F5" s="61"/>
      <c r="G5" s="61"/>
      <c r="H5" s="61"/>
      <c r="I5" s="61"/>
      <c r="J5" s="61"/>
      <c r="K5" s="61"/>
      <c r="L5" s="61"/>
      <c r="M5" s="61"/>
    </row>
    <row r="6" spans="1:14" x14ac:dyDescent="0.2">
      <c r="A6" s="61"/>
      <c r="B6" s="232" t="s">
        <v>242</v>
      </c>
      <c r="C6" s="233"/>
      <c r="D6" s="338" t="s">
        <v>143</v>
      </c>
      <c r="E6" s="340"/>
      <c r="F6" s="61"/>
      <c r="G6" s="61"/>
      <c r="H6" s="61"/>
      <c r="I6" s="61"/>
      <c r="J6" s="61"/>
      <c r="K6" s="61"/>
      <c r="L6" s="61"/>
      <c r="M6" s="61"/>
    </row>
    <row r="7" spans="1:14" ht="14.85" customHeight="1" x14ac:dyDescent="0.2">
      <c r="A7" s="236" t="s">
        <v>79</v>
      </c>
      <c r="B7" s="346" t="s">
        <v>80</v>
      </c>
      <c r="C7" s="347" t="s">
        <v>81</v>
      </c>
      <c r="D7" s="345" t="str">
        <f>B7</f>
        <v>Первый срез</v>
      </c>
      <c r="E7" s="345" t="str">
        <f>C7</f>
        <v>Второй срез</v>
      </c>
      <c r="F7" s="61"/>
      <c r="G7" s="243" t="s">
        <v>251</v>
      </c>
      <c r="H7" s="61"/>
      <c r="I7" s="61"/>
      <c r="J7" s="61"/>
      <c r="K7" s="61"/>
      <c r="L7" s="61"/>
      <c r="M7" s="61"/>
    </row>
    <row r="8" spans="1:14" x14ac:dyDescent="0.2">
      <c r="A8" s="56" t="s">
        <v>58</v>
      </c>
      <c r="B8" s="7">
        <v>147</v>
      </c>
      <c r="C8" s="234">
        <v>150</v>
      </c>
      <c r="D8" s="256">
        <f>B8/$B$12</f>
        <v>0.35</v>
      </c>
      <c r="E8" s="256">
        <f>C8/$C$12</f>
        <v>0.25</v>
      </c>
      <c r="F8" s="61"/>
      <c r="G8" s="243">
        <f>E8*100</f>
        <v>25</v>
      </c>
      <c r="H8" s="61"/>
      <c r="I8" s="61"/>
      <c r="J8" s="61"/>
      <c r="K8" s="61"/>
      <c r="L8" s="61"/>
      <c r="M8" s="61"/>
    </row>
    <row r="9" spans="1:14" x14ac:dyDescent="0.2">
      <c r="A9" s="56" t="s">
        <v>59</v>
      </c>
      <c r="B9" s="7">
        <v>126</v>
      </c>
      <c r="C9" s="234">
        <v>240</v>
      </c>
      <c r="D9" s="256">
        <f>B9/$B$12</f>
        <v>0.3</v>
      </c>
      <c r="E9" s="256">
        <f>C9/$C$12</f>
        <v>0.4</v>
      </c>
      <c r="F9" s="61"/>
      <c r="G9" s="243">
        <f>E9*100</f>
        <v>40</v>
      </c>
      <c r="H9" s="61"/>
      <c r="I9" s="61"/>
      <c r="J9" s="61"/>
      <c r="K9" s="61"/>
      <c r="L9" s="61"/>
      <c r="M9" s="61"/>
    </row>
    <row r="10" spans="1:14" x14ac:dyDescent="0.2">
      <c r="A10" s="56" t="s">
        <v>60</v>
      </c>
      <c r="B10" s="7">
        <v>105</v>
      </c>
      <c r="C10" s="234">
        <v>90</v>
      </c>
      <c r="D10" s="256">
        <f>B10/$B$12</f>
        <v>0.25</v>
      </c>
      <c r="E10" s="256">
        <f>C10/$C$12</f>
        <v>0.15</v>
      </c>
      <c r="F10" s="61"/>
      <c r="G10" s="243">
        <f>E10*100</f>
        <v>15</v>
      </c>
      <c r="H10" s="61"/>
      <c r="I10" s="61"/>
      <c r="J10" s="61"/>
      <c r="K10" s="61"/>
      <c r="L10" s="61"/>
      <c r="M10" s="61"/>
    </row>
    <row r="11" spans="1:14" x14ac:dyDescent="0.2">
      <c r="A11" s="56" t="s">
        <v>61</v>
      </c>
      <c r="B11" s="7">
        <v>42</v>
      </c>
      <c r="C11" s="234">
        <v>120</v>
      </c>
      <c r="D11" s="256">
        <f>B11/$B$12</f>
        <v>0.1</v>
      </c>
      <c r="E11" s="256">
        <f>C11/$C$12</f>
        <v>0.2</v>
      </c>
      <c r="F11" s="61"/>
      <c r="G11" s="243">
        <f>E11*100</f>
        <v>20</v>
      </c>
      <c r="H11" s="61"/>
      <c r="I11" s="61"/>
      <c r="J11" s="61"/>
      <c r="K11" s="61"/>
      <c r="L11" s="61"/>
      <c r="M11" s="61"/>
    </row>
    <row r="12" spans="1:14" ht="15" x14ac:dyDescent="0.25">
      <c r="A12" s="108" t="s">
        <v>142</v>
      </c>
      <c r="B12" s="109">
        <f>SUM(B8:B11)</f>
        <v>420</v>
      </c>
      <c r="C12" s="229">
        <f>SUM(C8:C11)</f>
        <v>600</v>
      </c>
      <c r="D12" s="257">
        <f>SUM(D8:D11)</f>
        <v>0.99999999999999989</v>
      </c>
      <c r="E12" s="257">
        <f>SUM(E8:E11)</f>
        <v>1</v>
      </c>
      <c r="F12" s="61"/>
      <c r="G12" s="61"/>
      <c r="H12" s="61"/>
      <c r="I12" s="61"/>
      <c r="J12" s="61"/>
      <c r="K12" s="61"/>
      <c r="L12" s="61"/>
      <c r="M12" s="61"/>
    </row>
    <row r="13" spans="1:14" ht="7.35" customHeight="1" x14ac:dyDescent="0.25">
      <c r="A13" s="108"/>
      <c r="B13" s="109"/>
      <c r="C13" s="235"/>
      <c r="D13" s="111"/>
      <c r="E13" s="111"/>
      <c r="F13" s="61"/>
      <c r="G13" s="61"/>
      <c r="H13" s="61"/>
      <c r="I13" s="61"/>
      <c r="J13" s="61"/>
      <c r="K13" s="61"/>
      <c r="L13" s="61"/>
      <c r="M13" s="61"/>
    </row>
    <row r="14" spans="1:14" x14ac:dyDescent="0.2">
      <c r="A14" s="58" t="s">
        <v>63</v>
      </c>
      <c r="B14" s="61"/>
      <c r="C14" s="61"/>
      <c r="D14" s="61"/>
      <c r="E14" s="61"/>
      <c r="F14" s="61"/>
      <c r="G14" s="61"/>
      <c r="H14" s="61"/>
      <c r="I14" s="61"/>
      <c r="J14" s="61"/>
      <c r="K14" s="61"/>
      <c r="L14" s="61"/>
      <c r="M14" s="61"/>
    </row>
    <row r="15" spans="1:14" ht="9" customHeight="1" x14ac:dyDescent="0.2">
      <c r="A15" s="59"/>
      <c r="B15" s="61"/>
      <c r="C15" s="61"/>
      <c r="D15" s="61"/>
      <c r="E15" s="61"/>
      <c r="F15" s="61"/>
      <c r="G15" s="61"/>
      <c r="H15" s="61"/>
      <c r="I15" s="61"/>
      <c r="J15" s="61"/>
      <c r="K15" s="61"/>
      <c r="L15" s="61"/>
      <c r="M15" s="61"/>
    </row>
    <row r="16" spans="1:14" ht="20.25" x14ac:dyDescent="0.3">
      <c r="A16" s="140" t="s">
        <v>172</v>
      </c>
      <c r="B16" s="127"/>
      <c r="C16" s="127"/>
      <c r="D16" s="127"/>
      <c r="E16" s="127"/>
      <c r="F16" s="127"/>
      <c r="G16" s="127"/>
      <c r="H16" s="140" t="s">
        <v>173</v>
      </c>
      <c r="I16" s="127"/>
      <c r="J16" s="127"/>
      <c r="K16" s="127"/>
      <c r="L16" s="127"/>
      <c r="M16" s="140"/>
      <c r="N16" s="127"/>
    </row>
    <row r="17" spans="1:13" x14ac:dyDescent="0.2">
      <c r="A17" s="61"/>
      <c r="B17" s="61"/>
      <c r="C17" s="61"/>
      <c r="F17" s="61"/>
      <c r="G17" s="61"/>
      <c r="H17" s="61"/>
    </row>
    <row r="18" spans="1:13" x14ac:dyDescent="0.2">
      <c r="A18" s="61"/>
      <c r="B18" s="61"/>
      <c r="C18" s="61"/>
      <c r="F18" s="61"/>
      <c r="G18" s="61"/>
      <c r="H18" s="61"/>
    </row>
    <row r="19" spans="1:13" x14ac:dyDescent="0.2">
      <c r="A19" s="61"/>
      <c r="B19" s="61"/>
      <c r="C19" s="61"/>
      <c r="F19" s="61"/>
      <c r="G19" s="61"/>
      <c r="H19" s="61"/>
    </row>
    <row r="20" spans="1:13" x14ac:dyDescent="0.2">
      <c r="A20" s="61"/>
      <c r="B20" s="61"/>
      <c r="C20" s="61"/>
      <c r="F20" s="61"/>
      <c r="G20" s="61"/>
      <c r="H20" s="61"/>
    </row>
    <row r="21" spans="1:13" x14ac:dyDescent="0.2">
      <c r="A21" s="61"/>
      <c r="B21" s="61"/>
      <c r="C21" s="61"/>
      <c r="F21" s="61"/>
      <c r="G21" s="61"/>
      <c r="H21" s="61"/>
    </row>
    <row r="22" spans="1:13" x14ac:dyDescent="0.2">
      <c r="A22" s="61"/>
      <c r="B22" s="61"/>
      <c r="C22" s="61"/>
      <c r="F22" s="61"/>
      <c r="G22" s="61"/>
      <c r="H22" s="61"/>
    </row>
    <row r="23" spans="1:13" x14ac:dyDescent="0.2">
      <c r="B23" s="61"/>
      <c r="C23" s="61"/>
      <c r="D23" s="61"/>
      <c r="E23" s="61"/>
      <c r="F23" s="61"/>
      <c r="G23" s="61"/>
      <c r="H23" s="61"/>
      <c r="I23" s="61"/>
      <c r="J23" s="61"/>
      <c r="K23" s="61"/>
      <c r="L23" s="61"/>
      <c r="M23" s="61"/>
    </row>
    <row r="24" spans="1:13" ht="15" x14ac:dyDescent="0.2">
      <c r="A24" s="63"/>
      <c r="B24" s="65"/>
      <c r="C24" s="61"/>
      <c r="D24" s="61"/>
      <c r="E24" s="61"/>
      <c r="I24" s="61"/>
      <c r="J24" s="61"/>
      <c r="K24" s="61"/>
      <c r="L24" s="61"/>
      <c r="M24" s="61"/>
    </row>
    <row r="34" spans="1:14" ht="20.25" x14ac:dyDescent="0.3">
      <c r="A34" s="140" t="s">
        <v>243</v>
      </c>
      <c r="B34" s="127"/>
      <c r="C34" s="127"/>
      <c r="D34" s="127"/>
      <c r="E34" s="127"/>
      <c r="F34" s="127"/>
      <c r="G34" s="127"/>
      <c r="H34" s="140" t="s">
        <v>174</v>
      </c>
      <c r="I34" s="127"/>
      <c r="J34" s="127"/>
      <c r="K34" s="127"/>
      <c r="L34" s="127"/>
      <c r="M34" s="140"/>
      <c r="N34" s="127"/>
    </row>
  </sheetData>
  <hyperlinks>
    <hyperlink ref="N1" location="Навигация!A1" display="к навигации"/>
    <hyperlink ref="N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7"/>
  <dimension ref="A1:T56"/>
  <sheetViews>
    <sheetView showGridLines="0" zoomScale="70" zoomScaleNormal="70" zoomScalePageLayoutView="80" workbookViewId="0">
      <pane ySplit="2" topLeftCell="A3" activePane="bottomLeft" state="frozen"/>
      <selection pane="bottomLeft" activeCell="V12" sqref="V12"/>
    </sheetView>
  </sheetViews>
  <sheetFormatPr defaultColWidth="9.42578125" defaultRowHeight="14.25" x14ac:dyDescent="0.2"/>
  <cols>
    <col min="1" max="1" width="1" style="7" customWidth="1"/>
    <col min="2" max="2" width="22.85546875" style="7" customWidth="1"/>
    <col min="3" max="3" width="11.140625" style="7" customWidth="1"/>
    <col min="4" max="4" width="11.5703125" style="7" customWidth="1"/>
    <col min="5" max="6" width="13" style="7" customWidth="1"/>
    <col min="7" max="16" width="3.28515625" style="7" customWidth="1"/>
    <col min="17" max="16384" width="9.42578125" style="7"/>
  </cols>
  <sheetData>
    <row r="1" spans="1:19" s="195" customFormat="1" ht="17.850000000000001" customHeight="1" x14ac:dyDescent="0.35">
      <c r="A1" s="2"/>
      <c r="B1" s="24"/>
      <c r="C1" s="24"/>
      <c r="D1" s="24"/>
      <c r="E1" s="24"/>
      <c r="F1" s="24"/>
      <c r="G1" s="24"/>
      <c r="H1" s="24"/>
      <c r="I1" s="2"/>
      <c r="J1" s="2"/>
      <c r="K1" s="2"/>
      <c r="L1" s="2"/>
      <c r="M1" s="2"/>
      <c r="N1" s="2"/>
      <c r="O1" s="2"/>
      <c r="P1" s="2"/>
      <c r="Q1" s="2"/>
      <c r="R1" s="194"/>
      <c r="S1" s="147" t="s">
        <v>176</v>
      </c>
    </row>
    <row r="2" spans="1:19" s="195" customFormat="1" ht="24.75" customHeight="1" x14ac:dyDescent="0.35">
      <c r="A2" s="2"/>
      <c r="B2" s="24" t="s">
        <v>540</v>
      </c>
      <c r="C2" s="24"/>
      <c r="D2" s="24"/>
      <c r="E2" s="24"/>
      <c r="F2" s="24"/>
      <c r="G2" s="24"/>
      <c r="H2" s="24"/>
      <c r="I2" s="2"/>
      <c r="J2" s="2"/>
      <c r="K2" s="2"/>
      <c r="L2" s="2"/>
      <c r="M2" s="2"/>
      <c r="N2" s="2"/>
      <c r="O2" s="2"/>
      <c r="P2" s="2"/>
      <c r="Q2" s="2"/>
      <c r="R2" s="194"/>
      <c r="S2" s="147" t="s">
        <v>14</v>
      </c>
    </row>
    <row r="3" spans="1:19" s="6" customFormat="1" ht="11.1" customHeight="1" x14ac:dyDescent="0.35">
      <c r="B3" s="92"/>
      <c r="C3" s="92"/>
      <c r="D3" s="92"/>
      <c r="E3" s="92"/>
      <c r="F3" s="92"/>
      <c r="G3" s="92"/>
      <c r="H3" s="92"/>
      <c r="R3" s="526"/>
      <c r="S3" s="197"/>
    </row>
    <row r="4" spans="1:19" ht="17.25" customHeight="1" x14ac:dyDescent="0.25">
      <c r="B4" s="422" t="s">
        <v>78</v>
      </c>
      <c r="C4" s="504" t="s">
        <v>475</v>
      </c>
      <c r="Q4" s="413"/>
      <c r="S4" s="506" t="s">
        <v>229</v>
      </c>
    </row>
    <row r="5" spans="1:19" ht="17.25" customHeight="1" x14ac:dyDescent="0.25">
      <c r="B5" s="505" t="s">
        <v>183</v>
      </c>
      <c r="C5" s="442">
        <v>0.45</v>
      </c>
      <c r="D5" s="503" t="s">
        <v>474</v>
      </c>
      <c r="Q5" s="413"/>
    </row>
    <row r="6" spans="1:19" ht="17.25" customHeight="1" x14ac:dyDescent="0.2">
      <c r="Q6" s="413"/>
    </row>
    <row r="7" spans="1:19" ht="17.25" customHeight="1" x14ac:dyDescent="0.25">
      <c r="B7" s="330" t="s">
        <v>382</v>
      </c>
      <c r="C7" s="330"/>
      <c r="D7" s="330"/>
      <c r="Q7" s="413"/>
    </row>
    <row r="8" spans="1:19" s="138" customFormat="1" ht="11.25" x14ac:dyDescent="0.2">
      <c r="B8" s="507">
        <v>0</v>
      </c>
      <c r="C8" s="508">
        <f t="shared" ref="C8:C17" si="0">$C$5-B8</f>
        <v>0.45</v>
      </c>
      <c r="D8" s="509">
        <f t="shared" ref="D8:D17" si="1">IF(C8&lt;0,0,IF(C8&gt;10%,10,C8*100))</f>
        <v>10</v>
      </c>
    </row>
    <row r="9" spans="1:19" s="138" customFormat="1" ht="11.25" x14ac:dyDescent="0.2">
      <c r="B9" s="510">
        <v>0.1</v>
      </c>
      <c r="C9" s="511">
        <f t="shared" si="0"/>
        <v>0.35</v>
      </c>
      <c r="D9" s="512">
        <f t="shared" si="1"/>
        <v>10</v>
      </c>
    </row>
    <row r="10" spans="1:19" s="138" customFormat="1" ht="11.25" x14ac:dyDescent="0.2">
      <c r="B10" s="510">
        <v>0.2</v>
      </c>
      <c r="C10" s="511">
        <f t="shared" si="0"/>
        <v>0.25</v>
      </c>
      <c r="D10" s="512">
        <f t="shared" si="1"/>
        <v>10</v>
      </c>
    </row>
    <row r="11" spans="1:19" s="138" customFormat="1" ht="11.25" x14ac:dyDescent="0.2">
      <c r="B11" s="510">
        <v>0.3</v>
      </c>
      <c r="C11" s="511">
        <f t="shared" si="0"/>
        <v>0.15000000000000002</v>
      </c>
      <c r="D11" s="512">
        <f t="shared" si="1"/>
        <v>10</v>
      </c>
    </row>
    <row r="12" spans="1:19" s="138" customFormat="1" ht="11.25" x14ac:dyDescent="0.2">
      <c r="B12" s="510">
        <v>0.4</v>
      </c>
      <c r="C12" s="511">
        <f t="shared" si="0"/>
        <v>4.9999999999999989E-2</v>
      </c>
      <c r="D12" s="512">
        <f t="shared" si="1"/>
        <v>4.9999999999999991</v>
      </c>
    </row>
    <row r="13" spans="1:19" s="138" customFormat="1" ht="11.25" x14ac:dyDescent="0.2">
      <c r="B13" s="510">
        <v>0.5</v>
      </c>
      <c r="C13" s="511">
        <f t="shared" si="0"/>
        <v>-4.9999999999999989E-2</v>
      </c>
      <c r="D13" s="512">
        <f t="shared" si="1"/>
        <v>0</v>
      </c>
    </row>
    <row r="14" spans="1:19" s="138" customFormat="1" ht="11.25" x14ac:dyDescent="0.2">
      <c r="B14" s="510">
        <v>0.6</v>
      </c>
      <c r="C14" s="511">
        <f t="shared" si="0"/>
        <v>-0.14999999999999997</v>
      </c>
      <c r="D14" s="512">
        <f t="shared" si="1"/>
        <v>0</v>
      </c>
      <c r="E14" s="513"/>
      <c r="F14" s="513"/>
    </row>
    <row r="15" spans="1:19" s="138" customFormat="1" ht="11.25" x14ac:dyDescent="0.2">
      <c r="B15" s="510">
        <v>0.7</v>
      </c>
      <c r="C15" s="511">
        <f t="shared" si="0"/>
        <v>-0.24999999999999994</v>
      </c>
      <c r="D15" s="512">
        <f t="shared" si="1"/>
        <v>0</v>
      </c>
      <c r="E15" s="513"/>
      <c r="F15" s="513"/>
    </row>
    <row r="16" spans="1:19" s="138" customFormat="1" ht="11.25" x14ac:dyDescent="0.2">
      <c r="B16" s="510">
        <v>0.8</v>
      </c>
      <c r="C16" s="511">
        <f t="shared" si="0"/>
        <v>-0.35000000000000003</v>
      </c>
      <c r="D16" s="512">
        <f t="shared" si="1"/>
        <v>0</v>
      </c>
      <c r="E16" s="513"/>
      <c r="F16" s="513"/>
    </row>
    <row r="17" spans="2:20" s="138" customFormat="1" ht="11.25" x14ac:dyDescent="0.2">
      <c r="B17" s="510">
        <v>0.9</v>
      </c>
      <c r="C17" s="511">
        <f t="shared" si="0"/>
        <v>-0.45</v>
      </c>
      <c r="D17" s="512">
        <f t="shared" si="1"/>
        <v>0</v>
      </c>
      <c r="E17" s="513"/>
    </row>
    <row r="18" spans="2:20" s="138" customFormat="1" ht="11.25" x14ac:dyDescent="0.2">
      <c r="E18" s="513"/>
    </row>
    <row r="19" spans="2:20" x14ac:dyDescent="0.2">
      <c r="B19" s="395"/>
      <c r="C19" s="259"/>
      <c r="D19" s="259"/>
      <c r="E19" s="259"/>
    </row>
    <row r="20" spans="2:20" ht="20.25" x14ac:dyDescent="0.3">
      <c r="B20" s="140" t="s">
        <v>476</v>
      </c>
      <c r="C20" s="127"/>
      <c r="D20" s="127"/>
      <c r="E20" s="140"/>
      <c r="F20" s="127"/>
      <c r="G20" s="140" t="s">
        <v>477</v>
      </c>
      <c r="H20" s="127"/>
      <c r="I20" s="127"/>
      <c r="J20" s="127"/>
      <c r="K20" s="127"/>
      <c r="L20" s="127"/>
      <c r="M20" s="402"/>
      <c r="N20" s="403"/>
      <c r="O20" s="403"/>
      <c r="P20" s="403"/>
      <c r="Q20" s="403"/>
      <c r="R20" s="403"/>
      <c r="S20" s="403"/>
      <c r="T20" s="298"/>
    </row>
    <row r="21" spans="2:20" ht="15" x14ac:dyDescent="0.25">
      <c r="B21" s="411"/>
      <c r="C21" s="412"/>
      <c r="D21" s="259"/>
      <c r="E21" s="259"/>
    </row>
    <row r="22" spans="2:20" x14ac:dyDescent="0.2">
      <c r="B22" s="259"/>
      <c r="C22" s="259"/>
      <c r="D22" s="259"/>
      <c r="E22" s="259"/>
    </row>
    <row r="23" spans="2:20" x14ac:dyDescent="0.2">
      <c r="B23" s="259"/>
      <c r="C23" s="259"/>
      <c r="D23" s="259"/>
      <c r="E23" s="259"/>
      <c r="G23" s="423"/>
    </row>
    <row r="24" spans="2:20" x14ac:dyDescent="0.2">
      <c r="B24" s="259"/>
      <c r="C24" s="259"/>
      <c r="D24" s="259"/>
      <c r="E24" s="259"/>
      <c r="G24" s="436">
        <v>1</v>
      </c>
      <c r="H24" s="436">
        <v>0.99</v>
      </c>
      <c r="I24" s="436">
        <v>0.98</v>
      </c>
      <c r="J24" s="436">
        <v>0.97</v>
      </c>
      <c r="K24" s="436">
        <v>0.96</v>
      </c>
      <c r="L24" s="436">
        <v>0.95</v>
      </c>
      <c r="M24" s="436">
        <v>0.94</v>
      </c>
      <c r="N24" s="436">
        <v>0.92999999999999994</v>
      </c>
      <c r="O24" s="436">
        <v>0.91999999999999993</v>
      </c>
      <c r="P24" s="436">
        <v>0.90999999999999992</v>
      </c>
    </row>
    <row r="25" spans="2:20" x14ac:dyDescent="0.2">
      <c r="B25" s="259"/>
      <c r="C25" s="259"/>
      <c r="D25" s="259"/>
      <c r="E25" s="259"/>
      <c r="G25" s="436">
        <v>0.89999999999999991</v>
      </c>
      <c r="H25" s="436">
        <v>0.8899999999999999</v>
      </c>
      <c r="I25" s="436">
        <v>0.87999999999999989</v>
      </c>
      <c r="J25" s="436">
        <v>0.86999999999999988</v>
      </c>
      <c r="K25" s="436">
        <v>0.85999999999999988</v>
      </c>
      <c r="L25" s="436">
        <v>0.84999999999999987</v>
      </c>
      <c r="M25" s="436">
        <v>0.83999999999999986</v>
      </c>
      <c r="N25" s="436">
        <v>0.82999999999999985</v>
      </c>
      <c r="O25" s="436">
        <v>0.81999999999999984</v>
      </c>
      <c r="P25" s="436">
        <v>0.80999999999999983</v>
      </c>
    </row>
    <row r="26" spans="2:20" x14ac:dyDescent="0.2">
      <c r="B26" s="259"/>
      <c r="C26" s="259"/>
      <c r="D26" s="259"/>
      <c r="E26" s="259"/>
      <c r="G26" s="437">
        <v>0.79999999999999982</v>
      </c>
      <c r="H26" s="437">
        <v>0.78999999999999981</v>
      </c>
      <c r="I26" s="438">
        <v>0.7799999999999998</v>
      </c>
      <c r="J26" s="438">
        <v>0.7699999999999998</v>
      </c>
      <c r="K26" s="438">
        <v>0.75999999999999979</v>
      </c>
      <c r="L26" s="436">
        <v>0.74999999999999978</v>
      </c>
      <c r="M26" s="436">
        <v>0.73999999999999977</v>
      </c>
      <c r="N26" s="436">
        <v>0.72999999999999976</v>
      </c>
      <c r="O26" s="436">
        <v>0.71999999999999975</v>
      </c>
      <c r="P26" s="436">
        <v>0.70999999999999974</v>
      </c>
    </row>
    <row r="27" spans="2:20" x14ac:dyDescent="0.2">
      <c r="B27" s="259"/>
      <c r="C27" s="259"/>
      <c r="D27" s="259"/>
      <c r="E27" s="259"/>
      <c r="G27" s="439">
        <v>0.69999999999999973</v>
      </c>
      <c r="H27" s="436">
        <v>0.68999999999999972</v>
      </c>
      <c r="I27" s="436">
        <v>0.67999999999999972</v>
      </c>
      <c r="J27" s="436">
        <v>0.66999999999999971</v>
      </c>
      <c r="K27" s="436">
        <v>0.6599999999999997</v>
      </c>
      <c r="L27" s="436">
        <v>0.64999999999999969</v>
      </c>
      <c r="M27" s="436">
        <v>0.63999999999999968</v>
      </c>
      <c r="N27" s="436">
        <v>0.62999999999999967</v>
      </c>
      <c r="O27" s="436">
        <v>0.61999999999999966</v>
      </c>
      <c r="P27" s="436">
        <v>0.60999999999999965</v>
      </c>
    </row>
    <row r="28" spans="2:20" x14ac:dyDescent="0.2">
      <c r="B28" s="259"/>
      <c r="C28" s="259"/>
      <c r="D28" s="259"/>
      <c r="E28" s="259"/>
      <c r="G28" s="439">
        <v>0.59999999999999964</v>
      </c>
      <c r="H28" s="436">
        <v>0.58999999999999964</v>
      </c>
      <c r="I28" s="436">
        <v>0.57999999999999963</v>
      </c>
      <c r="J28" s="436">
        <v>0.56999999999999962</v>
      </c>
      <c r="K28" s="436">
        <v>0.55999999999999961</v>
      </c>
      <c r="L28" s="436">
        <v>0.5499999999999996</v>
      </c>
      <c r="M28" s="436">
        <v>0.53999999999999959</v>
      </c>
      <c r="N28" s="436">
        <v>0.52999999999999958</v>
      </c>
      <c r="O28" s="436">
        <v>0.51999999999999957</v>
      </c>
      <c r="P28" s="436">
        <v>0.50999999999999956</v>
      </c>
    </row>
    <row r="29" spans="2:20" x14ac:dyDescent="0.2">
      <c r="G29" s="439">
        <v>0.49999999999999956</v>
      </c>
      <c r="H29" s="436">
        <v>0.48999999999999955</v>
      </c>
      <c r="I29" s="436">
        <v>0.47999999999999954</v>
      </c>
      <c r="J29" s="436">
        <v>0.46999999999999953</v>
      </c>
      <c r="K29" s="436">
        <v>0.45999999999999952</v>
      </c>
      <c r="L29" s="436">
        <v>0.44999999999999951</v>
      </c>
      <c r="M29" s="436">
        <v>0.4399999999999995</v>
      </c>
      <c r="N29" s="436">
        <v>0.42999999999999949</v>
      </c>
      <c r="O29" s="436">
        <v>0.41999999999999948</v>
      </c>
      <c r="P29" s="436">
        <v>0.40999999999999948</v>
      </c>
    </row>
    <row r="30" spans="2:20" s="416" customFormat="1" ht="20.25" x14ac:dyDescent="0.3">
      <c r="B30" s="414"/>
      <c r="C30" s="415"/>
      <c r="D30" s="415"/>
      <c r="E30" s="415"/>
      <c r="F30" s="415"/>
      <c r="G30" s="439">
        <v>0.39999999999999947</v>
      </c>
      <c r="H30" s="436">
        <v>0.38999999999999946</v>
      </c>
      <c r="I30" s="436">
        <v>0.37999999999999945</v>
      </c>
      <c r="J30" s="436">
        <v>0.36999999999999944</v>
      </c>
      <c r="K30" s="436">
        <v>0.35999999999999943</v>
      </c>
      <c r="L30" s="436">
        <v>0.34999999999999942</v>
      </c>
      <c r="M30" s="436">
        <v>0.33999999999999941</v>
      </c>
      <c r="N30" s="436">
        <v>0.3299999999999994</v>
      </c>
      <c r="O30" s="436">
        <v>0.3199999999999994</v>
      </c>
      <c r="P30" s="436">
        <v>0.30999999999999939</v>
      </c>
    </row>
    <row r="31" spans="2:20" ht="15" x14ac:dyDescent="0.25">
      <c r="B31" s="53"/>
      <c r="D31" s="391"/>
      <c r="G31" s="439">
        <v>0.29999999999999938</v>
      </c>
      <c r="H31" s="436">
        <v>0.28999999999999937</v>
      </c>
      <c r="I31" s="436">
        <v>0.27999999999999936</v>
      </c>
      <c r="J31" s="436">
        <v>0.26999999999999935</v>
      </c>
      <c r="K31" s="436">
        <v>0.25999999999999934</v>
      </c>
      <c r="L31" s="436">
        <v>0.24999999999999933</v>
      </c>
      <c r="M31" s="436">
        <v>0.23999999999999932</v>
      </c>
      <c r="N31" s="436">
        <v>0.22999999999999932</v>
      </c>
      <c r="O31" s="436">
        <v>0.21999999999999931</v>
      </c>
      <c r="P31" s="436">
        <v>0.2099999999999993</v>
      </c>
    </row>
    <row r="32" spans="2:20" x14ac:dyDescent="0.2">
      <c r="B32" s="295"/>
      <c r="G32" s="439">
        <v>0.19999999999999929</v>
      </c>
      <c r="H32" s="436">
        <v>0.18999999999999928</v>
      </c>
      <c r="I32" s="436">
        <v>0.17999999999999927</v>
      </c>
      <c r="J32" s="436">
        <v>0.16999999999999926</v>
      </c>
      <c r="K32" s="436">
        <v>0.15999999999999925</v>
      </c>
      <c r="L32" s="436">
        <v>0.14999999999999925</v>
      </c>
      <c r="M32" s="436">
        <v>0.13999999999999924</v>
      </c>
      <c r="N32" s="436">
        <v>0.12999999999999923</v>
      </c>
      <c r="O32" s="436">
        <v>0.11999999999999923</v>
      </c>
      <c r="P32" s="436">
        <v>0.10999999999999924</v>
      </c>
    </row>
    <row r="33" spans="2:16" x14ac:dyDescent="0.2">
      <c r="G33" s="439">
        <v>9.9999999999999242E-2</v>
      </c>
      <c r="H33" s="436">
        <v>8.9999999999999247E-2</v>
      </c>
      <c r="I33" s="436">
        <v>7.9999999999999252E-2</v>
      </c>
      <c r="J33" s="436">
        <v>6.9999999999999257E-2</v>
      </c>
      <c r="K33" s="436">
        <v>5.9999999999999255E-2</v>
      </c>
      <c r="L33" s="436">
        <v>4.9999999999999253E-2</v>
      </c>
      <c r="M33" s="436">
        <v>3.9999999999999251E-2</v>
      </c>
      <c r="N33" s="436">
        <v>2.9999999999999249E-2</v>
      </c>
      <c r="O33" s="436">
        <v>1.9999999999999248E-2</v>
      </c>
      <c r="P33" s="436">
        <v>9.9999999999992473E-3</v>
      </c>
    </row>
    <row r="39" spans="2:16" x14ac:dyDescent="0.2">
      <c r="G39" s="259"/>
    </row>
    <row r="42" spans="2:16" s="298" customFormat="1" ht="20.25" x14ac:dyDescent="0.3">
      <c r="B42" s="41"/>
      <c r="C42" s="34"/>
      <c r="D42" s="34"/>
      <c r="E42" s="34"/>
      <c r="F42" s="34"/>
      <c r="G42" s="34"/>
      <c r="H42" s="34"/>
      <c r="I42" s="34"/>
      <c r="J42" s="34"/>
      <c r="K42" s="34"/>
      <c r="L42" s="34"/>
      <c r="M42" s="407"/>
    </row>
    <row r="43" spans="2:16" s="298" customFormat="1" ht="15" x14ac:dyDescent="0.25">
      <c r="B43" s="417"/>
      <c r="G43" s="34"/>
      <c r="H43" s="418"/>
      <c r="I43" s="34"/>
      <c r="J43" s="34"/>
      <c r="K43" s="34"/>
      <c r="L43" s="34"/>
      <c r="M43" s="407"/>
    </row>
    <row r="44" spans="2:16" s="298" customFormat="1" ht="15" x14ac:dyDescent="0.25">
      <c r="B44" s="419"/>
      <c r="C44" s="420"/>
      <c r="G44" s="420"/>
      <c r="H44" s="420"/>
      <c r="I44" s="419"/>
      <c r="J44" s="420"/>
      <c r="K44" s="420"/>
      <c r="L44" s="420"/>
      <c r="M44" s="420"/>
    </row>
    <row r="45" spans="2:16" s="298" customFormat="1" x14ac:dyDescent="0.2">
      <c r="K45" s="421"/>
      <c r="L45" s="421"/>
    </row>
    <row r="46" spans="2:16" s="298" customFormat="1" x14ac:dyDescent="0.2"/>
    <row r="47" spans="2:16" s="298" customFormat="1" x14ac:dyDescent="0.2"/>
    <row r="48" spans="2:16" s="298" customFormat="1" x14ac:dyDescent="0.2"/>
    <row r="49" s="298" customFormat="1" x14ac:dyDescent="0.2"/>
    <row r="50" s="298" customFormat="1" x14ac:dyDescent="0.2"/>
    <row r="51" s="298" customFormat="1" x14ac:dyDescent="0.2"/>
    <row r="52" s="298" customFormat="1" x14ac:dyDescent="0.2"/>
    <row r="53" s="298" customFormat="1" x14ac:dyDescent="0.2"/>
    <row r="54" s="298" customFormat="1" x14ac:dyDescent="0.2"/>
    <row r="55" s="298" customFormat="1" x14ac:dyDescent="0.2"/>
    <row r="56" s="298" customFormat="1" x14ac:dyDescent="0.2"/>
  </sheetData>
  <conditionalFormatting sqref="G24:P33">
    <cfRule type="cellIs" dxfId="48" priority="21" operator="lessThanOrEqual">
      <formula>$C$5</formula>
    </cfRule>
  </conditionalFormatting>
  <hyperlinks>
    <hyperlink ref="S1" location="Навигация!A1" display="к навигации"/>
    <hyperlink ref="S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24"/>
  <dimension ref="A1:AB61"/>
  <sheetViews>
    <sheetView showGridLines="0" zoomScale="70" zoomScaleNormal="70" zoomScalePageLayoutView="80" workbookViewId="0">
      <pane ySplit="2" topLeftCell="A3" activePane="bottomLeft" state="frozen"/>
      <selection pane="bottomLeft" activeCell="A2" sqref="A2"/>
    </sheetView>
  </sheetViews>
  <sheetFormatPr defaultColWidth="9.42578125" defaultRowHeight="14.25" x14ac:dyDescent="0.2"/>
  <cols>
    <col min="1" max="1" width="11.140625" style="23" customWidth="1"/>
    <col min="2" max="12" width="7.5703125" style="23" customWidth="1"/>
    <col min="13" max="13" width="7.5703125" style="22" customWidth="1"/>
    <col min="14" max="14" width="10.140625" style="22" customWidth="1"/>
    <col min="15" max="20" width="7.5703125" style="22" customWidth="1"/>
    <col min="21" max="21" width="3.5703125" style="22" customWidth="1"/>
    <col min="22" max="24" width="7.5703125" style="22" customWidth="1"/>
    <col min="25" max="16384" width="9.42578125" style="22"/>
  </cols>
  <sheetData>
    <row r="1" spans="1:21" s="6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147"/>
      <c r="T1" s="147"/>
      <c r="U1" s="147" t="s">
        <v>176</v>
      </c>
    </row>
    <row r="2" spans="1:21" s="6" customFormat="1" ht="24.75" customHeight="1" x14ac:dyDescent="0.35">
      <c r="A2" s="24" t="s">
        <v>541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  <c r="P2" s="24"/>
      <c r="Q2" s="24"/>
      <c r="R2" s="24"/>
      <c r="S2" s="147"/>
      <c r="T2" s="147"/>
      <c r="U2" s="147" t="s">
        <v>14</v>
      </c>
    </row>
    <row r="3" spans="1:21" s="226" customFormat="1" ht="6.75" customHeight="1" x14ac:dyDescent="0.35">
      <c r="A3" s="222"/>
      <c r="B3" s="222"/>
      <c r="C3" s="222"/>
      <c r="D3" s="222"/>
      <c r="E3" s="222"/>
      <c r="F3" s="222"/>
      <c r="G3" s="222"/>
      <c r="H3" s="222"/>
      <c r="I3" s="222"/>
      <c r="J3" s="222"/>
      <c r="K3" s="222"/>
      <c r="L3" s="222"/>
      <c r="M3" s="222"/>
      <c r="N3" s="222"/>
      <c r="O3" s="222"/>
      <c r="P3" s="222"/>
      <c r="Q3" s="222"/>
      <c r="R3" s="225"/>
      <c r="S3" s="225"/>
      <c r="T3" s="225"/>
    </row>
    <row r="4" spans="1:21" ht="15" x14ac:dyDescent="0.25">
      <c r="A4" s="29" t="s">
        <v>289</v>
      </c>
    </row>
    <row r="5" spans="1:21" ht="15" x14ac:dyDescent="0.25">
      <c r="A5" s="29"/>
    </row>
    <row r="6" spans="1:21" x14ac:dyDescent="0.2">
      <c r="A6" s="237" t="s">
        <v>69</v>
      </c>
      <c r="B6" s="238">
        <v>2012</v>
      </c>
      <c r="C6" s="238">
        <v>2013</v>
      </c>
      <c r="D6" s="238">
        <v>2014</v>
      </c>
      <c r="E6" s="238">
        <v>2015</v>
      </c>
      <c r="F6" s="238">
        <v>2016</v>
      </c>
      <c r="G6" s="238">
        <v>2017</v>
      </c>
      <c r="H6" s="238">
        <v>2018</v>
      </c>
      <c r="I6" s="238">
        <v>2019</v>
      </c>
      <c r="J6" s="238">
        <v>2020</v>
      </c>
      <c r="K6" s="238">
        <v>2021</v>
      </c>
      <c r="L6" s="238">
        <v>2022</v>
      </c>
    </row>
    <row r="7" spans="1:21" ht="17.850000000000001" customHeight="1" x14ac:dyDescent="0.2">
      <c r="A7" s="239" t="s">
        <v>70</v>
      </c>
      <c r="B7" s="240"/>
      <c r="C7" s="240"/>
      <c r="D7" s="240"/>
      <c r="E7" s="241"/>
      <c r="F7" s="241"/>
      <c r="G7" s="241"/>
      <c r="H7" s="241"/>
      <c r="I7" s="241"/>
      <c r="J7" s="241"/>
      <c r="K7" s="241"/>
      <c r="L7" s="241"/>
      <c r="M7" s="348" t="s">
        <v>290</v>
      </c>
      <c r="P7" s="218"/>
    </row>
    <row r="8" spans="1:21" x14ac:dyDescent="0.2">
      <c r="A8" s="84" t="s">
        <v>15</v>
      </c>
      <c r="B8" s="35">
        <v>74.600000000000009</v>
      </c>
      <c r="C8" s="35">
        <v>76.400000000000006</v>
      </c>
      <c r="D8" s="35">
        <v>83.16</v>
      </c>
      <c r="E8" s="35">
        <v>98.210000000000008</v>
      </c>
      <c r="F8" s="35">
        <v>119.25</v>
      </c>
      <c r="G8" s="35">
        <v>144.20000000000002</v>
      </c>
      <c r="H8" s="35">
        <v>176.60999999999999</v>
      </c>
      <c r="I8" s="35">
        <v>223.82</v>
      </c>
      <c r="J8" s="35">
        <v>253.44</v>
      </c>
      <c r="K8" s="35">
        <v>231.66000000000003</v>
      </c>
      <c r="L8" s="35">
        <v>243.78000000000003</v>
      </c>
    </row>
    <row r="9" spans="1:21" x14ac:dyDescent="0.2">
      <c r="A9" s="84" t="s">
        <v>16</v>
      </c>
      <c r="B9" s="35">
        <v>108.16999999999999</v>
      </c>
      <c r="C9" s="35">
        <v>114.6</v>
      </c>
      <c r="D9" s="35">
        <v>118.8</v>
      </c>
      <c r="E9" s="35">
        <v>132.37</v>
      </c>
      <c r="F9" s="35">
        <v>147.87</v>
      </c>
      <c r="G9" s="35">
        <v>164.8</v>
      </c>
      <c r="H9" s="35">
        <v>194.88</v>
      </c>
      <c r="I9" s="35">
        <v>231.04</v>
      </c>
      <c r="J9" s="35">
        <v>245.76</v>
      </c>
      <c r="K9" s="35">
        <v>217.62</v>
      </c>
      <c r="L9" s="35">
        <v>229.44</v>
      </c>
    </row>
    <row r="10" spans="1:21" x14ac:dyDescent="0.2">
      <c r="A10" s="84" t="s">
        <v>17</v>
      </c>
      <c r="B10" s="35">
        <v>126.82000000000001</v>
      </c>
      <c r="C10" s="35">
        <v>126.06</v>
      </c>
      <c r="D10" s="35">
        <v>126.72</v>
      </c>
      <c r="E10" s="35">
        <v>132.37</v>
      </c>
      <c r="F10" s="35">
        <v>138.32999999999998</v>
      </c>
      <c r="G10" s="35">
        <v>139.05000000000001</v>
      </c>
      <c r="H10" s="35">
        <v>152.25</v>
      </c>
      <c r="I10" s="35">
        <v>173.28</v>
      </c>
      <c r="J10" s="35">
        <v>176.64000000000001</v>
      </c>
      <c r="K10" s="35">
        <v>161.46</v>
      </c>
      <c r="L10" s="35">
        <v>164.91</v>
      </c>
    </row>
    <row r="11" spans="1:21" x14ac:dyDescent="0.2">
      <c r="A11" s="84" t="s">
        <v>18</v>
      </c>
      <c r="B11" s="35">
        <v>63.410000000000004</v>
      </c>
      <c r="C11" s="35">
        <v>64.94</v>
      </c>
      <c r="D11" s="35">
        <v>67.320000000000007</v>
      </c>
      <c r="E11" s="35">
        <v>64.05</v>
      </c>
      <c r="F11" s="35">
        <v>71.55</v>
      </c>
      <c r="G11" s="35">
        <v>66.95</v>
      </c>
      <c r="H11" s="35">
        <v>85.26</v>
      </c>
      <c r="I11" s="35">
        <v>93.86</v>
      </c>
      <c r="J11" s="35">
        <v>92.16</v>
      </c>
      <c r="K11" s="35">
        <v>91.26</v>
      </c>
      <c r="L11" s="35">
        <v>86.039999999999992</v>
      </c>
    </row>
    <row r="12" spans="1:21" x14ac:dyDescent="0.2">
      <c r="A12" s="246" t="s">
        <v>3</v>
      </c>
      <c r="B12" s="144">
        <f>SUM(B8:B11)</f>
        <v>373</v>
      </c>
      <c r="C12" s="144">
        <f t="shared" ref="C12:L12" si="0">SUM(C8:C11)</f>
        <v>382</v>
      </c>
      <c r="D12" s="144">
        <f t="shared" si="0"/>
        <v>395.99999999999994</v>
      </c>
      <c r="E12" s="144">
        <f t="shared" si="0"/>
        <v>427.00000000000006</v>
      </c>
      <c r="F12" s="144">
        <f t="shared" si="0"/>
        <v>477</v>
      </c>
      <c r="G12" s="144">
        <f t="shared" si="0"/>
        <v>515</v>
      </c>
      <c r="H12" s="144">
        <f t="shared" si="0"/>
        <v>609</v>
      </c>
      <c r="I12" s="144">
        <f t="shared" si="0"/>
        <v>722</v>
      </c>
      <c r="J12" s="144">
        <f t="shared" si="0"/>
        <v>768</v>
      </c>
      <c r="K12" s="144">
        <f t="shared" si="0"/>
        <v>702</v>
      </c>
      <c r="L12" s="144">
        <f t="shared" si="0"/>
        <v>724.17</v>
      </c>
    </row>
    <row r="13" spans="1:21" s="242" customFormat="1" ht="7.5" customHeight="1" x14ac:dyDescent="0.2">
      <c r="A13" s="30"/>
      <c r="B13" s="35"/>
      <c r="C13" s="35"/>
      <c r="D13" s="35"/>
      <c r="E13" s="35"/>
      <c r="F13" s="35"/>
      <c r="G13" s="35"/>
      <c r="H13" s="35"/>
      <c r="I13" s="35"/>
      <c r="J13" s="35"/>
      <c r="K13" s="35"/>
      <c r="L13" s="35"/>
    </row>
    <row r="14" spans="1:21" x14ac:dyDescent="0.2">
      <c r="A14" s="239" t="s">
        <v>68</v>
      </c>
      <c r="B14" s="240"/>
      <c r="C14" s="240"/>
      <c r="D14" s="240"/>
      <c r="E14" s="241"/>
      <c r="F14" s="241"/>
      <c r="G14" s="241"/>
      <c r="H14" s="241"/>
      <c r="I14" s="241"/>
      <c r="J14" s="241"/>
      <c r="K14" s="241"/>
      <c r="L14" s="241"/>
      <c r="M14" s="348" t="s">
        <v>291</v>
      </c>
    </row>
    <row r="15" spans="1:21" x14ac:dyDescent="0.2">
      <c r="A15" s="247" t="str">
        <f>A8</f>
        <v>Товар 1</v>
      </c>
      <c r="B15" s="245">
        <f t="shared" ref="B15:L15" si="1">B8/B$12</f>
        <v>0.2</v>
      </c>
      <c r="C15" s="245">
        <f t="shared" si="1"/>
        <v>0.2</v>
      </c>
      <c r="D15" s="245">
        <f t="shared" si="1"/>
        <v>0.21000000000000002</v>
      </c>
      <c r="E15" s="245">
        <f t="shared" si="1"/>
        <v>0.22999999999999998</v>
      </c>
      <c r="F15" s="245">
        <f t="shared" si="1"/>
        <v>0.25</v>
      </c>
      <c r="G15" s="245">
        <f t="shared" si="1"/>
        <v>0.28000000000000003</v>
      </c>
      <c r="H15" s="245">
        <f t="shared" si="1"/>
        <v>0.28999999999999998</v>
      </c>
      <c r="I15" s="245">
        <f t="shared" si="1"/>
        <v>0.31</v>
      </c>
      <c r="J15" s="245">
        <f t="shared" si="1"/>
        <v>0.33</v>
      </c>
      <c r="K15" s="245">
        <f t="shared" si="1"/>
        <v>0.33</v>
      </c>
      <c r="L15" s="245">
        <f t="shared" si="1"/>
        <v>0.33663366336633671</v>
      </c>
    </row>
    <row r="16" spans="1:21" x14ac:dyDescent="0.2">
      <c r="A16" s="247" t="str">
        <f>A9</f>
        <v>Товар 2</v>
      </c>
      <c r="B16" s="245">
        <f>B9/B$12</f>
        <v>0.28999999999999998</v>
      </c>
      <c r="C16" s="245">
        <f t="shared" ref="C16:L16" si="2">C9/C$12</f>
        <v>0.3</v>
      </c>
      <c r="D16" s="245">
        <f t="shared" si="2"/>
        <v>0.30000000000000004</v>
      </c>
      <c r="E16" s="245">
        <f t="shared" si="2"/>
        <v>0.30999999999999994</v>
      </c>
      <c r="F16" s="245">
        <f t="shared" si="2"/>
        <v>0.31</v>
      </c>
      <c r="G16" s="245">
        <f t="shared" si="2"/>
        <v>0.32</v>
      </c>
      <c r="H16" s="245">
        <f t="shared" si="2"/>
        <v>0.32</v>
      </c>
      <c r="I16" s="245">
        <f t="shared" si="2"/>
        <v>0.32</v>
      </c>
      <c r="J16" s="245">
        <f t="shared" si="2"/>
        <v>0.32</v>
      </c>
      <c r="K16" s="245">
        <f t="shared" si="2"/>
        <v>0.31</v>
      </c>
      <c r="L16" s="245">
        <f t="shared" si="2"/>
        <v>0.31683168316831684</v>
      </c>
      <c r="M16" s="34"/>
      <c r="N16" s="34"/>
      <c r="O16" s="34"/>
    </row>
    <row r="17" spans="1:21" x14ac:dyDescent="0.2">
      <c r="A17" s="247" t="str">
        <f>A10</f>
        <v>Товар 3</v>
      </c>
      <c r="B17" s="245">
        <f>B10/B$12</f>
        <v>0.34</v>
      </c>
      <c r="C17" s="245">
        <f t="shared" ref="C17:L17" si="3">C10/C$12</f>
        <v>0.33</v>
      </c>
      <c r="D17" s="245">
        <f t="shared" si="3"/>
        <v>0.32000000000000006</v>
      </c>
      <c r="E17" s="245">
        <f t="shared" si="3"/>
        <v>0.30999999999999994</v>
      </c>
      <c r="F17" s="245">
        <f t="shared" si="3"/>
        <v>0.28999999999999998</v>
      </c>
      <c r="G17" s="245">
        <f t="shared" si="3"/>
        <v>0.27</v>
      </c>
      <c r="H17" s="245">
        <f t="shared" si="3"/>
        <v>0.25</v>
      </c>
      <c r="I17" s="245">
        <f t="shared" si="3"/>
        <v>0.24</v>
      </c>
      <c r="J17" s="245">
        <f t="shared" si="3"/>
        <v>0.23</v>
      </c>
      <c r="K17" s="245">
        <f t="shared" si="3"/>
        <v>0.23</v>
      </c>
      <c r="L17" s="245">
        <f t="shared" si="3"/>
        <v>0.22772277227722773</v>
      </c>
    </row>
    <row r="18" spans="1:21" x14ac:dyDescent="0.2">
      <c r="A18" s="247" t="str">
        <f>A11</f>
        <v>Товар 4</v>
      </c>
      <c r="B18" s="245">
        <f>B11/B$12</f>
        <v>0.17</v>
      </c>
      <c r="C18" s="245">
        <f t="shared" ref="C18:L18" si="4">C11/C$12</f>
        <v>0.16999999999999998</v>
      </c>
      <c r="D18" s="245">
        <f t="shared" si="4"/>
        <v>0.17000000000000004</v>
      </c>
      <c r="E18" s="245">
        <f t="shared" si="4"/>
        <v>0.14999999999999997</v>
      </c>
      <c r="F18" s="245">
        <f t="shared" si="4"/>
        <v>0.15</v>
      </c>
      <c r="G18" s="245">
        <f t="shared" si="4"/>
        <v>0.13</v>
      </c>
      <c r="H18" s="245">
        <f t="shared" si="4"/>
        <v>0.14000000000000001</v>
      </c>
      <c r="I18" s="245">
        <f t="shared" si="4"/>
        <v>0.13</v>
      </c>
      <c r="J18" s="245">
        <f t="shared" si="4"/>
        <v>0.12</v>
      </c>
      <c r="K18" s="245">
        <f t="shared" si="4"/>
        <v>0.13</v>
      </c>
      <c r="L18" s="245">
        <f t="shared" si="4"/>
        <v>0.11881188118811881</v>
      </c>
    </row>
    <row r="19" spans="1:21" x14ac:dyDescent="0.2">
      <c r="A19" s="248" t="s">
        <v>3</v>
      </c>
      <c r="B19" s="249">
        <f t="shared" ref="B19:L19" si="5">SUM(B15:B18)</f>
        <v>1</v>
      </c>
      <c r="C19" s="249">
        <f t="shared" si="5"/>
        <v>1</v>
      </c>
      <c r="D19" s="249">
        <f t="shared" si="5"/>
        <v>1</v>
      </c>
      <c r="E19" s="249">
        <f t="shared" si="5"/>
        <v>0.99999999999999978</v>
      </c>
      <c r="F19" s="249">
        <f t="shared" si="5"/>
        <v>1</v>
      </c>
      <c r="G19" s="249">
        <f t="shared" si="5"/>
        <v>1</v>
      </c>
      <c r="H19" s="249">
        <f t="shared" si="5"/>
        <v>1</v>
      </c>
      <c r="I19" s="249">
        <f t="shared" si="5"/>
        <v>1</v>
      </c>
      <c r="J19" s="249">
        <f t="shared" si="5"/>
        <v>1</v>
      </c>
      <c r="K19" s="249">
        <f t="shared" si="5"/>
        <v>1</v>
      </c>
      <c r="L19" s="249">
        <f t="shared" si="5"/>
        <v>1</v>
      </c>
    </row>
    <row r="20" spans="1:21" ht="8.85" customHeight="1" x14ac:dyDescent="0.2">
      <c r="A20" s="22"/>
      <c r="B20" s="34"/>
      <c r="C20" s="34"/>
      <c r="D20" s="34"/>
      <c r="E20" s="34"/>
      <c r="F20" s="34"/>
      <c r="G20" s="34"/>
      <c r="H20" s="34"/>
      <c r="I20" s="34"/>
      <c r="J20" s="33"/>
    </row>
    <row r="21" spans="1:21" x14ac:dyDescent="0.2">
      <c r="A21" s="42" t="s">
        <v>63</v>
      </c>
      <c r="B21" s="34"/>
      <c r="C21" s="34"/>
      <c r="D21" s="34"/>
      <c r="E21" s="34"/>
      <c r="F21" s="34"/>
      <c r="G21" s="34"/>
      <c r="H21" s="34"/>
      <c r="I21" s="34"/>
      <c r="J21" s="33"/>
      <c r="M21" s="23"/>
      <c r="N21" s="23"/>
      <c r="O21" s="23"/>
      <c r="P21" s="23"/>
      <c r="Q21" s="23"/>
      <c r="R21" s="23"/>
      <c r="S21" s="23"/>
      <c r="T21" s="23"/>
    </row>
    <row r="22" spans="1:21" ht="9.75" customHeight="1" thickBot="1" x14ac:dyDescent="0.25">
      <c r="A22" s="258"/>
      <c r="B22" s="258"/>
      <c r="C22" s="258"/>
      <c r="D22" s="258"/>
      <c r="E22" s="258"/>
      <c r="F22" s="258"/>
      <c r="G22" s="258"/>
      <c r="H22" s="258"/>
      <c r="I22" s="258"/>
      <c r="J22" s="258"/>
      <c r="K22" s="258"/>
      <c r="L22" s="258"/>
      <c r="M22" s="258"/>
      <c r="N22" s="258"/>
      <c r="O22" s="258"/>
      <c r="P22" s="258"/>
      <c r="Q22" s="258"/>
      <c r="R22" s="258"/>
      <c r="S22" s="258"/>
      <c r="T22" s="258"/>
    </row>
    <row r="23" spans="1:21" s="7" customFormat="1" ht="21" thickTop="1" x14ac:dyDescent="0.3">
      <c r="A23" s="140" t="s">
        <v>122</v>
      </c>
      <c r="B23" s="127"/>
      <c r="C23" s="127"/>
      <c r="D23" s="127"/>
      <c r="E23" s="127"/>
      <c r="F23" s="127"/>
      <c r="G23" s="127"/>
      <c r="H23" s="140"/>
      <c r="I23" s="127"/>
      <c r="J23" s="127"/>
      <c r="K23" s="140" t="s">
        <v>168</v>
      </c>
      <c r="L23" s="127"/>
      <c r="M23" s="127"/>
      <c r="N23" s="127"/>
      <c r="O23" s="127"/>
      <c r="P23" s="127"/>
      <c r="Q23" s="127"/>
      <c r="R23" s="127"/>
      <c r="S23" s="127"/>
      <c r="T23" s="127"/>
      <c r="U23" s="611"/>
    </row>
    <row r="24" spans="1:21" s="23" customFormat="1" x14ac:dyDescent="0.2">
      <c r="A24" s="34"/>
      <c r="B24" s="34"/>
      <c r="C24" s="34"/>
      <c r="D24" s="34"/>
      <c r="E24" s="34"/>
      <c r="F24" s="34"/>
      <c r="G24" s="34"/>
      <c r="H24" s="34"/>
      <c r="I24" s="34"/>
      <c r="J24" s="33"/>
      <c r="M24" s="22"/>
      <c r="N24" s="22"/>
      <c r="O24" s="22"/>
      <c r="P24" s="22"/>
      <c r="Q24" s="22"/>
      <c r="R24" s="22"/>
      <c r="S24" s="22"/>
      <c r="T24" s="22"/>
    </row>
    <row r="25" spans="1:21" s="23" customFormat="1" x14ac:dyDescent="0.2">
      <c r="A25" s="34"/>
      <c r="B25" s="34"/>
      <c r="C25" s="34"/>
      <c r="D25" s="34"/>
      <c r="E25" s="34"/>
      <c r="F25" s="34"/>
      <c r="G25" s="34"/>
      <c r="H25" s="34"/>
      <c r="I25" s="34"/>
      <c r="J25" s="33"/>
      <c r="M25" s="22"/>
      <c r="N25" s="22"/>
      <c r="O25" s="22"/>
      <c r="P25" s="22"/>
      <c r="Q25" s="22"/>
      <c r="R25" s="22"/>
      <c r="S25" s="22"/>
      <c r="T25" s="22"/>
    </row>
    <row r="26" spans="1:21" s="23" customFormat="1" x14ac:dyDescent="0.2">
      <c r="A26" s="34"/>
      <c r="B26" s="34"/>
      <c r="C26" s="34"/>
      <c r="D26" s="34"/>
      <c r="E26" s="34"/>
      <c r="F26" s="34"/>
      <c r="G26" s="34"/>
      <c r="H26" s="34"/>
      <c r="I26" s="34"/>
      <c r="J26" s="33"/>
      <c r="M26" s="22"/>
      <c r="N26" s="22"/>
      <c r="O26" s="22"/>
      <c r="P26" s="22"/>
      <c r="Q26" s="22"/>
      <c r="R26" s="22"/>
      <c r="S26" s="22"/>
      <c r="T26" s="22"/>
    </row>
    <row r="27" spans="1:21" s="23" customFormat="1" x14ac:dyDescent="0.2">
      <c r="A27" s="34"/>
      <c r="B27" s="34"/>
      <c r="C27" s="34"/>
      <c r="D27" s="34"/>
      <c r="E27" s="34"/>
      <c r="F27" s="34"/>
      <c r="G27" s="34"/>
      <c r="H27" s="34"/>
      <c r="I27" s="34"/>
      <c r="J27" s="33"/>
      <c r="M27" s="22"/>
      <c r="N27" s="22"/>
      <c r="O27" s="22"/>
      <c r="P27" s="22"/>
      <c r="Q27" s="22"/>
      <c r="R27" s="22"/>
      <c r="S27" s="22"/>
      <c r="T27" s="22"/>
    </row>
    <row r="28" spans="1:21" s="23" customFormat="1" x14ac:dyDescent="0.2">
      <c r="A28" s="34"/>
      <c r="B28" s="34"/>
      <c r="C28" s="34"/>
      <c r="D28" s="34"/>
      <c r="E28" s="34"/>
      <c r="F28" s="34"/>
      <c r="G28" s="34"/>
      <c r="H28" s="34"/>
      <c r="I28" s="34"/>
      <c r="J28" s="33"/>
      <c r="M28" s="22"/>
      <c r="N28" s="22"/>
      <c r="O28" s="22"/>
      <c r="P28" s="22"/>
      <c r="Q28" s="22"/>
      <c r="R28" s="22"/>
      <c r="S28" s="22"/>
      <c r="T28" s="22"/>
    </row>
    <row r="29" spans="1:21" s="23" customFormat="1" x14ac:dyDescent="0.2">
      <c r="A29" s="34"/>
      <c r="B29" s="34"/>
      <c r="C29" s="34"/>
      <c r="D29" s="34"/>
      <c r="E29" s="34"/>
      <c r="F29" s="34"/>
      <c r="G29" s="34"/>
      <c r="H29" s="34"/>
      <c r="I29" s="34"/>
      <c r="J29" s="33"/>
      <c r="M29" s="22"/>
      <c r="N29" s="22"/>
      <c r="O29" s="22"/>
      <c r="P29" s="22"/>
      <c r="Q29" s="22"/>
      <c r="R29" s="22"/>
      <c r="S29" s="22"/>
      <c r="T29" s="22"/>
    </row>
    <row r="30" spans="1:21" s="23" customFormat="1" x14ac:dyDescent="0.2">
      <c r="A30" s="34"/>
      <c r="B30" s="34"/>
      <c r="C30" s="34"/>
      <c r="D30" s="34"/>
      <c r="E30" s="34"/>
      <c r="F30" s="34"/>
      <c r="G30" s="34"/>
      <c r="H30" s="34"/>
      <c r="I30" s="34"/>
      <c r="J30" s="33"/>
      <c r="M30" s="22"/>
      <c r="N30" s="22"/>
      <c r="O30" s="22"/>
      <c r="P30" s="22"/>
      <c r="Q30" s="22"/>
      <c r="R30" s="22"/>
      <c r="S30" s="22"/>
      <c r="T30" s="22"/>
    </row>
    <row r="31" spans="1:21" s="23" customFormat="1" x14ac:dyDescent="0.2">
      <c r="A31" s="34"/>
      <c r="B31" s="34"/>
      <c r="C31" s="34"/>
      <c r="D31" s="34"/>
      <c r="E31" s="34"/>
      <c r="F31" s="34"/>
      <c r="G31" s="34"/>
      <c r="H31" s="34"/>
      <c r="I31" s="34"/>
      <c r="J31" s="33"/>
      <c r="M31" s="22"/>
      <c r="N31" s="22"/>
      <c r="O31" s="22"/>
      <c r="P31" s="22"/>
      <c r="Q31" s="22"/>
      <c r="R31" s="22"/>
      <c r="S31" s="22"/>
      <c r="T31" s="22"/>
    </row>
    <row r="32" spans="1:21" s="23" customFormat="1" x14ac:dyDescent="0.2">
      <c r="A32" s="34"/>
      <c r="B32" s="34"/>
      <c r="C32" s="34"/>
      <c r="D32" s="34"/>
      <c r="E32" s="34"/>
      <c r="F32" s="34"/>
      <c r="G32" s="34"/>
      <c r="H32" s="34"/>
      <c r="I32" s="34"/>
      <c r="J32" s="33"/>
      <c r="M32" s="22"/>
      <c r="N32" s="22"/>
      <c r="O32" s="22"/>
      <c r="P32" s="22"/>
      <c r="Q32" s="22"/>
      <c r="R32" s="22"/>
      <c r="S32" s="22"/>
      <c r="T32" s="22"/>
    </row>
    <row r="33" spans="1:21" s="23" customFormat="1" x14ac:dyDescent="0.2">
      <c r="A33" s="34"/>
      <c r="B33" s="34"/>
      <c r="C33" s="34"/>
      <c r="D33" s="34"/>
      <c r="E33" s="34"/>
      <c r="F33" s="34"/>
      <c r="G33" s="34"/>
      <c r="H33" s="34"/>
      <c r="I33" s="34"/>
      <c r="J33" s="33"/>
      <c r="M33" s="22"/>
      <c r="N33" s="22"/>
      <c r="O33" s="22"/>
      <c r="P33" s="22"/>
      <c r="Q33" s="22"/>
      <c r="R33" s="22"/>
      <c r="S33" s="22"/>
      <c r="T33" s="22"/>
    </row>
    <row r="34" spans="1:21" s="23" customFormat="1" x14ac:dyDescent="0.2">
      <c r="A34" s="34"/>
      <c r="B34" s="34"/>
      <c r="C34" s="34"/>
      <c r="D34" s="34"/>
      <c r="E34" s="34"/>
      <c r="F34" s="34"/>
      <c r="G34" s="34"/>
      <c r="H34" s="34"/>
      <c r="I34" s="34"/>
      <c r="J34" s="33"/>
      <c r="M34" s="22"/>
      <c r="N34" s="22"/>
      <c r="O34" s="22"/>
      <c r="P34" s="22"/>
      <c r="Q34" s="22"/>
      <c r="R34" s="22"/>
      <c r="S34" s="22"/>
      <c r="T34" s="22"/>
    </row>
    <row r="35" spans="1:21" s="23" customFormat="1" x14ac:dyDescent="0.2">
      <c r="A35" s="34"/>
      <c r="B35" s="34"/>
      <c r="C35" s="34"/>
      <c r="D35" s="34"/>
      <c r="E35" s="34"/>
      <c r="F35" s="34"/>
      <c r="G35" s="34"/>
      <c r="H35" s="34"/>
      <c r="I35" s="34"/>
      <c r="J35" s="33"/>
      <c r="M35" s="22"/>
      <c r="N35" s="22"/>
      <c r="O35" s="22"/>
      <c r="P35" s="22"/>
      <c r="Q35" s="22"/>
      <c r="R35" s="22"/>
      <c r="S35" s="22"/>
      <c r="T35" s="22"/>
    </row>
    <row r="36" spans="1:21" s="23" customFormat="1" x14ac:dyDescent="0.2">
      <c r="A36" s="34"/>
      <c r="B36" s="34"/>
      <c r="C36" s="34"/>
      <c r="D36" s="34"/>
      <c r="E36" s="34"/>
      <c r="F36" s="34"/>
      <c r="G36" s="34"/>
      <c r="H36" s="34"/>
      <c r="I36" s="34"/>
      <c r="J36" s="33"/>
      <c r="M36" s="22"/>
      <c r="N36" s="22"/>
      <c r="O36" s="22"/>
      <c r="P36" s="22"/>
      <c r="Q36" s="22"/>
      <c r="R36" s="22"/>
      <c r="S36" s="22"/>
      <c r="T36" s="22"/>
    </row>
    <row r="37" spans="1:21" s="23" customFormat="1" x14ac:dyDescent="0.2">
      <c r="A37" s="34"/>
      <c r="B37" s="34"/>
      <c r="C37" s="34"/>
      <c r="D37" s="34"/>
      <c r="E37" s="34"/>
      <c r="F37" s="34"/>
      <c r="G37" s="34"/>
      <c r="H37" s="34"/>
      <c r="I37" s="34"/>
      <c r="J37" s="33"/>
      <c r="M37" s="22"/>
      <c r="N37" s="22"/>
      <c r="O37" s="22"/>
      <c r="P37" s="22"/>
      <c r="Q37" s="22"/>
      <c r="R37" s="22"/>
      <c r="S37" s="22"/>
      <c r="T37" s="22"/>
    </row>
    <row r="38" spans="1:21" s="23" customFormat="1" x14ac:dyDescent="0.2">
      <c r="A38" s="34"/>
      <c r="B38" s="34"/>
      <c r="C38" s="34"/>
      <c r="D38" s="34"/>
      <c r="E38" s="34"/>
      <c r="F38" s="34"/>
      <c r="G38" s="34"/>
      <c r="H38" s="34"/>
      <c r="I38" s="34"/>
      <c r="J38" s="33"/>
      <c r="M38" s="22"/>
      <c r="N38" s="22"/>
      <c r="O38" s="22"/>
      <c r="P38" s="22"/>
      <c r="Q38" s="22"/>
      <c r="R38" s="22"/>
      <c r="S38" s="22"/>
      <c r="T38" s="22"/>
    </row>
    <row r="39" spans="1:21" s="23" customFormat="1" x14ac:dyDescent="0.2">
      <c r="A39" s="34"/>
      <c r="B39" s="34"/>
      <c r="C39" s="34"/>
      <c r="D39" s="34"/>
      <c r="E39" s="34"/>
      <c r="F39" s="34"/>
      <c r="G39" s="34"/>
      <c r="H39" s="34"/>
      <c r="I39" s="34"/>
      <c r="J39" s="33"/>
      <c r="M39" s="22"/>
      <c r="N39" s="22"/>
      <c r="O39" s="22"/>
      <c r="P39" s="22"/>
      <c r="Q39" s="22"/>
      <c r="R39" s="22"/>
      <c r="S39" s="22"/>
      <c r="T39" s="22"/>
    </row>
    <row r="40" spans="1:21" s="23" customFormat="1" x14ac:dyDescent="0.2">
      <c r="A40" s="34"/>
      <c r="B40" s="34"/>
      <c r="C40" s="34"/>
      <c r="D40" s="34"/>
      <c r="E40" s="34"/>
      <c r="F40" s="34"/>
      <c r="G40" s="34"/>
      <c r="H40" s="34"/>
      <c r="I40" s="34"/>
      <c r="J40" s="33"/>
      <c r="M40" s="22"/>
      <c r="N40" s="22"/>
      <c r="O40" s="22"/>
      <c r="P40" s="22"/>
      <c r="Q40" s="22"/>
      <c r="R40" s="22"/>
      <c r="S40" s="22"/>
      <c r="T40" s="22"/>
    </row>
    <row r="41" spans="1:21" s="7" customFormat="1" ht="20.25" x14ac:dyDescent="0.3">
      <c r="A41" s="140" t="s">
        <v>123</v>
      </c>
      <c r="B41" s="127"/>
      <c r="C41" s="127"/>
      <c r="D41" s="127"/>
      <c r="E41" s="127"/>
      <c r="F41" s="127"/>
      <c r="G41" s="127"/>
      <c r="H41" s="140"/>
      <c r="I41" s="127"/>
      <c r="J41" s="127"/>
      <c r="K41" s="140" t="s">
        <v>224</v>
      </c>
      <c r="L41" s="127"/>
      <c r="M41" s="127"/>
      <c r="N41" s="127"/>
      <c r="O41" s="127"/>
      <c r="P41" s="127"/>
      <c r="Q41" s="127"/>
      <c r="R41" s="127"/>
      <c r="S41" s="127"/>
      <c r="T41" s="127"/>
      <c r="U41" s="127"/>
    </row>
    <row r="42" spans="1:21" s="23" customFormat="1" x14ac:dyDescent="0.2">
      <c r="A42" s="34"/>
      <c r="B42" s="34"/>
      <c r="C42" s="34"/>
      <c r="D42" s="34"/>
      <c r="E42" s="34"/>
      <c r="F42" s="34"/>
      <c r="G42" s="34"/>
      <c r="H42" s="34"/>
      <c r="I42" s="34"/>
      <c r="J42" s="33"/>
      <c r="M42" s="22"/>
      <c r="N42" s="22"/>
      <c r="O42" s="22"/>
      <c r="P42" s="22"/>
      <c r="Q42" s="22"/>
      <c r="R42" s="22"/>
      <c r="S42" s="22"/>
      <c r="T42" s="22"/>
    </row>
    <row r="43" spans="1:21" s="23" customFormat="1" x14ac:dyDescent="0.2">
      <c r="A43" s="34"/>
      <c r="B43" s="34"/>
      <c r="C43" s="34"/>
      <c r="D43" s="34"/>
      <c r="E43" s="34"/>
      <c r="F43" s="34"/>
      <c r="G43" s="34"/>
      <c r="H43" s="34"/>
      <c r="I43" s="34"/>
      <c r="J43" s="33"/>
      <c r="M43" s="22"/>
      <c r="N43" s="22"/>
      <c r="O43" s="22"/>
      <c r="P43" s="22"/>
      <c r="Q43" s="22"/>
      <c r="R43" s="22"/>
      <c r="S43" s="22"/>
      <c r="T43" s="22"/>
    </row>
    <row r="44" spans="1:21" s="23" customFormat="1" x14ac:dyDescent="0.2">
      <c r="A44" s="34"/>
      <c r="B44" s="34"/>
      <c r="C44" s="34"/>
      <c r="D44" s="34"/>
      <c r="E44" s="34"/>
      <c r="F44" s="34"/>
      <c r="G44" s="34"/>
      <c r="H44" s="34"/>
      <c r="I44" s="34"/>
      <c r="J44" s="33"/>
      <c r="M44" s="22"/>
      <c r="N44" s="22"/>
      <c r="O44" s="22"/>
      <c r="P44" s="22"/>
      <c r="Q44" s="22"/>
      <c r="R44" s="22"/>
      <c r="S44" s="22"/>
      <c r="T44" s="22"/>
    </row>
    <row r="45" spans="1:21" s="23" customFormat="1" x14ac:dyDescent="0.2">
      <c r="A45" s="34"/>
      <c r="B45" s="34"/>
      <c r="C45" s="34"/>
      <c r="D45" s="34"/>
      <c r="E45" s="34"/>
      <c r="F45" s="34"/>
      <c r="G45" s="34"/>
      <c r="H45" s="34"/>
      <c r="I45" s="34"/>
      <c r="J45" s="33"/>
      <c r="M45" s="22"/>
      <c r="N45" s="22"/>
      <c r="O45" s="22"/>
      <c r="P45" s="22"/>
      <c r="Q45" s="22"/>
      <c r="R45" s="22"/>
      <c r="S45" s="22"/>
      <c r="T45" s="22"/>
    </row>
    <row r="46" spans="1:21" s="23" customFormat="1" x14ac:dyDescent="0.2">
      <c r="A46" s="34"/>
      <c r="B46" s="34"/>
      <c r="C46" s="34"/>
      <c r="D46" s="34"/>
      <c r="E46" s="34"/>
      <c r="F46" s="34"/>
      <c r="G46" s="34"/>
      <c r="H46" s="34"/>
      <c r="I46" s="34"/>
      <c r="J46" s="33"/>
      <c r="M46" s="22"/>
      <c r="N46" s="22"/>
      <c r="O46" s="22"/>
      <c r="P46" s="22"/>
      <c r="Q46" s="22"/>
      <c r="R46" s="22"/>
      <c r="S46" s="22"/>
      <c r="T46" s="22"/>
    </row>
    <row r="47" spans="1:21" s="23" customFormat="1" x14ac:dyDescent="0.2">
      <c r="A47" s="34"/>
      <c r="B47" s="34"/>
      <c r="C47" s="34"/>
      <c r="D47" s="34"/>
      <c r="E47" s="34"/>
      <c r="F47" s="34"/>
      <c r="G47" s="34"/>
      <c r="H47" s="34"/>
      <c r="I47" s="34"/>
      <c r="J47" s="33"/>
      <c r="M47" s="22"/>
      <c r="N47" s="22"/>
      <c r="O47" s="22"/>
      <c r="P47" s="22"/>
      <c r="Q47" s="22"/>
      <c r="R47" s="22"/>
      <c r="S47" s="22"/>
      <c r="T47" s="22"/>
    </row>
    <row r="48" spans="1:21" s="23" customFormat="1" x14ac:dyDescent="0.2">
      <c r="A48" s="34"/>
      <c r="B48" s="34"/>
      <c r="C48" s="34"/>
      <c r="D48" s="34"/>
      <c r="E48" s="34"/>
      <c r="F48" s="34"/>
      <c r="G48" s="34"/>
      <c r="H48" s="34"/>
      <c r="I48" s="34"/>
      <c r="J48" s="33"/>
      <c r="M48" s="22"/>
      <c r="N48" s="22"/>
      <c r="O48" s="22"/>
      <c r="P48" s="22"/>
      <c r="Q48" s="22"/>
      <c r="R48" s="22"/>
      <c r="S48" s="22"/>
      <c r="T48" s="22"/>
    </row>
    <row r="49" spans="1:28" s="23" customFormat="1" x14ac:dyDescent="0.2">
      <c r="A49" s="34"/>
      <c r="B49" s="34"/>
      <c r="C49" s="34"/>
      <c r="D49" s="34"/>
      <c r="E49" s="34"/>
      <c r="F49" s="34"/>
      <c r="G49" s="34"/>
      <c r="H49" s="34"/>
      <c r="I49" s="34"/>
      <c r="J49" s="33"/>
      <c r="M49" s="22"/>
      <c r="N49" s="22"/>
      <c r="O49" s="22"/>
      <c r="P49" s="22"/>
      <c r="Q49" s="22"/>
      <c r="R49" s="22"/>
      <c r="S49" s="22"/>
      <c r="T49" s="22"/>
    </row>
    <row r="50" spans="1:28" x14ac:dyDescent="0.2">
      <c r="A50" s="34"/>
      <c r="B50" s="34"/>
      <c r="C50" s="34"/>
      <c r="D50" s="34"/>
      <c r="E50" s="34"/>
      <c r="F50" s="34"/>
      <c r="G50" s="34"/>
      <c r="H50" s="34"/>
      <c r="I50" s="34"/>
      <c r="J50" s="33"/>
    </row>
    <row r="51" spans="1:28" x14ac:dyDescent="0.2">
      <c r="A51" s="34"/>
      <c r="B51" s="34"/>
      <c r="C51" s="34"/>
      <c r="D51" s="34"/>
      <c r="E51" s="34"/>
      <c r="F51" s="34"/>
      <c r="G51" s="34"/>
      <c r="H51" s="34"/>
      <c r="I51" s="34"/>
      <c r="J51" s="33"/>
    </row>
    <row r="52" spans="1:28" x14ac:dyDescent="0.2">
      <c r="A52" s="34"/>
      <c r="B52" s="34"/>
      <c r="C52" s="34"/>
      <c r="D52" s="34"/>
      <c r="E52" s="34"/>
      <c r="F52" s="34"/>
      <c r="G52" s="34"/>
      <c r="H52" s="34"/>
      <c r="I52" s="34"/>
      <c r="J52" s="33"/>
    </row>
    <row r="57" spans="1:28" x14ac:dyDescent="0.2"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</row>
    <row r="58" spans="1:28" x14ac:dyDescent="0.2"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</row>
    <row r="59" spans="1:28" x14ac:dyDescent="0.2"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</row>
    <row r="60" spans="1:28" x14ac:dyDescent="0.2"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</row>
    <row r="61" spans="1:28" x14ac:dyDescent="0.2"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</row>
  </sheetData>
  <hyperlinks>
    <hyperlink ref="U1" location="Навигация!A1" display="к навигации"/>
    <hyperlink ref="U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26"/>
  <dimension ref="A1:R37"/>
  <sheetViews>
    <sheetView showGridLines="0" zoomScale="70" zoomScaleNormal="70" zoomScalePageLayoutView="80" workbookViewId="0">
      <pane ySplit="2" topLeftCell="A3" activePane="bottomLeft" state="frozen"/>
      <selection pane="bottomLeft" activeCell="A4" sqref="A4"/>
    </sheetView>
  </sheetViews>
  <sheetFormatPr defaultColWidth="9.42578125" defaultRowHeight="14.25" x14ac:dyDescent="0.2"/>
  <cols>
    <col min="1" max="1" width="9.5703125" style="7" customWidth="1"/>
    <col min="2" max="6" width="12.5703125" style="7" customWidth="1"/>
    <col min="7" max="7" width="8.85546875" style="7" customWidth="1"/>
    <col min="8" max="8" width="5.42578125" style="7" customWidth="1"/>
    <col min="9" max="15" width="8.85546875" style="7" customWidth="1"/>
    <col min="16" max="17" width="9.42578125" style="7"/>
    <col min="18" max="18" width="3.140625" style="7" customWidth="1"/>
    <col min="19" max="16384" width="9.42578125" style="7"/>
  </cols>
  <sheetData>
    <row r="1" spans="1:18" s="6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147"/>
      <c r="P1" s="147"/>
      <c r="Q1" s="147"/>
      <c r="R1" s="147" t="s">
        <v>176</v>
      </c>
    </row>
    <row r="2" spans="1:18" s="6" customFormat="1" ht="24.75" customHeight="1" x14ac:dyDescent="0.35">
      <c r="A2" s="24" t="s">
        <v>542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147"/>
      <c r="P2" s="147"/>
      <c r="Q2" s="147"/>
      <c r="R2" s="147" t="s">
        <v>14</v>
      </c>
    </row>
    <row r="3" spans="1:18" s="6" customFormat="1" ht="7.5" customHeight="1" x14ac:dyDescent="0.35">
      <c r="A3" s="92"/>
      <c r="B3" s="92"/>
      <c r="C3" s="92"/>
      <c r="D3" s="92"/>
      <c r="E3" s="92"/>
      <c r="F3" s="92"/>
      <c r="G3" s="92"/>
      <c r="H3" s="92"/>
      <c r="I3" s="92"/>
      <c r="J3" s="92"/>
      <c r="K3" s="92"/>
      <c r="L3" s="92"/>
      <c r="M3" s="92"/>
      <c r="N3" s="92"/>
      <c r="O3" s="197"/>
      <c r="P3" s="197"/>
      <c r="Q3" s="197"/>
      <c r="R3" s="197"/>
    </row>
    <row r="4" spans="1:18" ht="15" x14ac:dyDescent="0.25">
      <c r="A4" s="53" t="s">
        <v>78</v>
      </c>
      <c r="B4" s="53"/>
      <c r="C4" s="53"/>
      <c r="D4" s="54"/>
    </row>
    <row r="5" spans="1:18" ht="8.4499999999999993" customHeight="1" x14ac:dyDescent="0.25">
      <c r="A5" s="53"/>
      <c r="B5" s="53"/>
      <c r="C5" s="53"/>
      <c r="D5" s="54"/>
    </row>
    <row r="6" spans="1:18" x14ac:dyDescent="0.2">
      <c r="A6" s="67"/>
      <c r="B6" s="67" t="s">
        <v>58</v>
      </c>
      <c r="C6" s="67" t="s">
        <v>59</v>
      </c>
      <c r="D6" s="67" t="s">
        <v>60</v>
      </c>
      <c r="E6" s="67" t="s">
        <v>61</v>
      </c>
      <c r="F6" s="67" t="s">
        <v>62</v>
      </c>
      <c r="G6" s="55"/>
      <c r="H6" s="55"/>
      <c r="I6" s="55"/>
      <c r="J6" s="55"/>
      <c r="K6" s="55"/>
      <c r="L6" s="55"/>
      <c r="M6" s="55"/>
    </row>
    <row r="7" spans="1:18" x14ac:dyDescent="0.2">
      <c r="A7" s="250" t="s">
        <v>97</v>
      </c>
      <c r="B7" s="251">
        <v>0.04</v>
      </c>
      <c r="C7" s="251">
        <v>0.14000000000000001</v>
      </c>
      <c r="D7" s="251">
        <v>0.34090909090909088</v>
      </c>
      <c r="E7" s="251">
        <v>0.27272727272727271</v>
      </c>
      <c r="F7" s="251">
        <v>0.20454545454545456</v>
      </c>
      <c r="G7" s="57"/>
      <c r="H7" s="57"/>
      <c r="I7" s="57"/>
      <c r="J7" s="57"/>
      <c r="K7" s="57"/>
      <c r="L7" s="57"/>
      <c r="M7" s="57"/>
    </row>
    <row r="8" spans="1:18" ht="3.75" customHeight="1" x14ac:dyDescent="0.2">
      <c r="A8" s="68"/>
      <c r="B8" s="57"/>
      <c r="C8" s="57"/>
      <c r="D8" s="57"/>
      <c r="E8" s="57"/>
      <c r="F8" s="57"/>
      <c r="G8" s="55"/>
      <c r="H8" s="55"/>
      <c r="I8" s="55"/>
      <c r="J8" s="55"/>
      <c r="K8" s="55"/>
      <c r="L8" s="55"/>
    </row>
    <row r="9" spans="1:18" ht="12" customHeight="1" x14ac:dyDescent="0.2">
      <c r="A9" s="69" t="s">
        <v>244</v>
      </c>
      <c r="B9" s="62">
        <v>0.12209302325581395</v>
      </c>
      <c r="C9" s="62">
        <v>0.14534883720930233</v>
      </c>
      <c r="D9" s="62">
        <v>0.33720930232558138</v>
      </c>
      <c r="E9" s="62">
        <v>0.30813953488372092</v>
      </c>
      <c r="F9" s="62">
        <v>8.7209302325581398E-2</v>
      </c>
      <c r="G9" s="55"/>
      <c r="H9" s="55"/>
      <c r="I9" s="55"/>
      <c r="J9" s="55"/>
      <c r="K9" s="55"/>
      <c r="L9" s="55"/>
    </row>
    <row r="10" spans="1:18" ht="12" customHeight="1" x14ac:dyDescent="0.2">
      <c r="A10" s="69" t="s">
        <v>245</v>
      </c>
      <c r="B10" s="62">
        <v>0.15483870967741936</v>
      </c>
      <c r="C10" s="62">
        <v>0.20645161290322581</v>
      </c>
      <c r="D10" s="62">
        <v>0.31612903225806449</v>
      </c>
      <c r="E10" s="62">
        <v>0.25806451612903225</v>
      </c>
      <c r="F10" s="62">
        <v>6.4516129032258063E-2</v>
      </c>
      <c r="G10" s="55"/>
      <c r="H10" s="55"/>
      <c r="I10" s="55"/>
      <c r="J10" s="55"/>
      <c r="K10" s="55"/>
      <c r="L10" s="55"/>
    </row>
    <row r="11" spans="1:18" ht="12" customHeight="1" x14ac:dyDescent="0.2">
      <c r="A11" s="69" t="s">
        <v>246</v>
      </c>
      <c r="B11" s="62">
        <v>0.10752688172043011</v>
      </c>
      <c r="C11" s="62">
        <v>0.19354838709677419</v>
      </c>
      <c r="D11" s="62">
        <v>0.36021505376344087</v>
      </c>
      <c r="E11" s="62">
        <v>0.25268817204301075</v>
      </c>
      <c r="F11" s="62">
        <v>8.6021505376344093E-2</v>
      </c>
      <c r="G11" s="55"/>
      <c r="H11" s="55"/>
      <c r="I11" s="55"/>
      <c r="J11" s="55"/>
      <c r="K11" s="55"/>
      <c r="L11" s="55"/>
    </row>
    <row r="12" spans="1:18" ht="12" customHeight="1" x14ac:dyDescent="0.2">
      <c r="A12" s="69" t="s">
        <v>247</v>
      </c>
      <c r="B12" s="62">
        <v>0.15625</v>
      </c>
      <c r="C12" s="62">
        <v>0.1953125</v>
      </c>
      <c r="D12" s="62">
        <v>0.3671875</v>
      </c>
      <c r="E12" s="62">
        <v>0.21875</v>
      </c>
      <c r="F12" s="62">
        <v>6.25E-2</v>
      </c>
      <c r="G12" s="55"/>
      <c r="H12" s="55"/>
      <c r="I12" s="55"/>
      <c r="J12" s="55"/>
      <c r="K12" s="55"/>
      <c r="L12" s="55"/>
    </row>
    <row r="13" spans="1:18" ht="12" customHeight="1" x14ac:dyDescent="0.2">
      <c r="A13" s="69" t="s">
        <v>248</v>
      </c>
      <c r="B13" s="62">
        <v>0.20858895705521471</v>
      </c>
      <c r="C13" s="62">
        <v>0.25153374233128833</v>
      </c>
      <c r="D13" s="62">
        <v>0.3619631901840491</v>
      </c>
      <c r="E13" s="62">
        <v>0.1411042944785276</v>
      </c>
      <c r="F13" s="62">
        <v>3.6809815950920248E-2</v>
      </c>
      <c r="G13" s="57"/>
      <c r="H13" s="57"/>
      <c r="I13" s="57"/>
      <c r="J13" s="57"/>
      <c r="K13" s="57"/>
      <c r="L13" s="57"/>
      <c r="M13" s="57"/>
      <c r="N13" s="57"/>
      <c r="O13" s="57"/>
      <c r="P13" s="57"/>
    </row>
    <row r="14" spans="1:18" ht="12" customHeight="1" x14ac:dyDescent="0.2">
      <c r="A14" s="69" t="s">
        <v>249</v>
      </c>
      <c r="B14" s="62">
        <v>0.12376237623762376</v>
      </c>
      <c r="C14" s="62">
        <v>0.25247524752475248</v>
      </c>
      <c r="D14" s="62">
        <v>0.40594059405940597</v>
      </c>
      <c r="E14" s="62">
        <v>0.20297029702970298</v>
      </c>
      <c r="F14" s="62">
        <v>1.4851485148514851E-2</v>
      </c>
      <c r="G14" s="57"/>
      <c r="H14" s="57"/>
      <c r="I14" s="57"/>
      <c r="J14" s="57"/>
      <c r="K14" s="60"/>
    </row>
    <row r="15" spans="1:18" ht="12" customHeight="1" x14ac:dyDescent="0.2">
      <c r="A15" s="69" t="s">
        <v>250</v>
      </c>
      <c r="B15" s="62">
        <v>0.11458333333333333</v>
      </c>
      <c r="C15" s="62">
        <v>0.26041666666666669</v>
      </c>
      <c r="D15" s="62">
        <v>0.40104166666666669</v>
      </c>
      <c r="E15" s="62">
        <v>0.17708333333333334</v>
      </c>
      <c r="F15" s="62">
        <v>4.6875E-2</v>
      </c>
      <c r="G15" s="57"/>
      <c r="H15" s="57"/>
      <c r="I15" s="57"/>
      <c r="J15" s="57"/>
      <c r="K15" s="60"/>
    </row>
    <row r="16" spans="1:18" ht="4.5" customHeight="1" x14ac:dyDescent="0.2">
      <c r="B16" s="57"/>
      <c r="C16" s="57"/>
      <c r="D16" s="57"/>
      <c r="E16" s="57"/>
      <c r="F16" s="57"/>
      <c r="G16" s="57"/>
      <c r="H16" s="57"/>
      <c r="I16" s="57"/>
      <c r="J16" s="57"/>
      <c r="K16" s="60"/>
    </row>
    <row r="17" spans="1:18" x14ac:dyDescent="0.2">
      <c r="A17" s="126" t="s">
        <v>63</v>
      </c>
      <c r="G17" s="57"/>
      <c r="H17" s="57"/>
      <c r="I17" s="57"/>
      <c r="J17" s="57"/>
      <c r="K17" s="60"/>
    </row>
    <row r="18" spans="1:18" ht="7.35" customHeight="1" x14ac:dyDescent="0.2">
      <c r="G18" s="57"/>
      <c r="H18" s="57"/>
      <c r="I18" s="57"/>
      <c r="J18" s="57"/>
      <c r="K18" s="60"/>
    </row>
    <row r="19" spans="1:18" ht="20.25" x14ac:dyDescent="0.3">
      <c r="A19" s="140" t="s">
        <v>253</v>
      </c>
      <c r="B19" s="127"/>
      <c r="C19" s="127"/>
      <c r="D19" s="127"/>
      <c r="E19" s="127"/>
      <c r="F19" s="127"/>
      <c r="G19" s="127"/>
      <c r="H19" s="127"/>
      <c r="I19" s="140" t="s">
        <v>252</v>
      </c>
      <c r="J19" s="127"/>
      <c r="K19" s="127"/>
      <c r="L19" s="127"/>
      <c r="M19" s="127"/>
      <c r="N19" s="127"/>
      <c r="O19" s="127"/>
      <c r="P19" s="127"/>
      <c r="Q19" s="127"/>
      <c r="R19" s="127"/>
    </row>
    <row r="20" spans="1:18" x14ac:dyDescent="0.2">
      <c r="G20" s="57"/>
      <c r="H20" s="57"/>
      <c r="I20" s="57"/>
      <c r="J20" s="57"/>
      <c r="K20" s="60"/>
    </row>
    <row r="21" spans="1:18" x14ac:dyDescent="0.2">
      <c r="G21" s="57"/>
      <c r="H21" s="57"/>
      <c r="I21" s="57"/>
      <c r="J21" s="57"/>
      <c r="K21" s="60"/>
    </row>
    <row r="22" spans="1:18" x14ac:dyDescent="0.2">
      <c r="G22" s="57"/>
      <c r="H22" s="57"/>
      <c r="I22" s="57"/>
      <c r="J22" s="57"/>
      <c r="K22" s="60"/>
    </row>
    <row r="23" spans="1:18" x14ac:dyDescent="0.2">
      <c r="G23" s="57"/>
      <c r="H23" s="57"/>
      <c r="I23" s="57"/>
      <c r="J23" s="57"/>
      <c r="K23" s="60"/>
    </row>
    <row r="24" spans="1:18" x14ac:dyDescent="0.2">
      <c r="G24" s="57"/>
      <c r="H24" s="57"/>
      <c r="I24" s="57"/>
      <c r="J24" s="57"/>
      <c r="K24" s="60"/>
    </row>
    <row r="25" spans="1:18" x14ac:dyDescent="0.2">
      <c r="G25" s="57"/>
      <c r="H25" s="57"/>
      <c r="I25" s="57"/>
      <c r="J25" s="57"/>
      <c r="K25" s="60"/>
    </row>
    <row r="26" spans="1:18" x14ac:dyDescent="0.2">
      <c r="G26" s="57"/>
      <c r="H26" s="57"/>
      <c r="I26" s="57"/>
      <c r="J26" s="57"/>
      <c r="K26" s="60"/>
    </row>
    <row r="27" spans="1:18" ht="8.4499999999999993" customHeight="1" x14ac:dyDescent="0.2">
      <c r="G27" s="57"/>
      <c r="H27" s="57"/>
      <c r="I27" s="57"/>
      <c r="J27" s="57"/>
      <c r="K27" s="60"/>
    </row>
    <row r="28" spans="1:18" x14ac:dyDescent="0.2">
      <c r="G28" s="57"/>
      <c r="H28" s="57"/>
      <c r="I28" s="57"/>
      <c r="J28" s="57"/>
      <c r="K28" s="60"/>
    </row>
    <row r="29" spans="1:18" x14ac:dyDescent="0.2">
      <c r="G29" s="57"/>
      <c r="H29" s="57"/>
      <c r="I29" s="57"/>
      <c r="J29" s="57"/>
      <c r="K29" s="60"/>
    </row>
    <row r="37" spans="1:18" ht="20.25" x14ac:dyDescent="0.3">
      <c r="A37" s="140" t="s">
        <v>254</v>
      </c>
      <c r="B37" s="127"/>
      <c r="C37" s="127"/>
      <c r="D37" s="127"/>
      <c r="E37" s="127"/>
      <c r="F37" s="127"/>
      <c r="G37" s="127"/>
      <c r="H37" s="127"/>
      <c r="I37" s="140" t="s">
        <v>255</v>
      </c>
      <c r="J37" s="127"/>
      <c r="K37" s="127"/>
      <c r="L37" s="127"/>
      <c r="M37" s="127"/>
      <c r="N37" s="127"/>
      <c r="O37" s="127"/>
      <c r="P37" s="127"/>
      <c r="Q37" s="127"/>
      <c r="R37" s="127"/>
    </row>
  </sheetData>
  <phoneticPr fontId="70" type="noConversion"/>
  <conditionalFormatting sqref="B30:B36">
    <cfRule type="containsErrors" dxfId="47" priority="17">
      <formula>ISERROR(B30)</formula>
    </cfRule>
    <cfRule type="cellIs" dxfId="46" priority="18" operator="lessThan">
      <formula>0</formula>
    </cfRule>
  </conditionalFormatting>
  <conditionalFormatting sqref="B30">
    <cfRule type="containsErrors" dxfId="45" priority="15">
      <formula>ISERROR(B30)</formula>
    </cfRule>
    <cfRule type="cellIs" dxfId="44" priority="16" operator="lessThan">
      <formula>0</formula>
    </cfRule>
  </conditionalFormatting>
  <conditionalFormatting sqref="B28">
    <cfRule type="containsErrors" dxfId="43" priority="13">
      <formula>ISERROR(B28)</formula>
    </cfRule>
    <cfRule type="cellIs" dxfId="42" priority="14" operator="lessThan">
      <formula>0</formula>
    </cfRule>
  </conditionalFormatting>
  <conditionalFormatting sqref="B7">
    <cfRule type="containsErrors" dxfId="41" priority="1">
      <formula>ISERROR(B7)</formula>
    </cfRule>
    <cfRule type="cellIs" dxfId="40" priority="2" operator="lessThan">
      <formula>0</formula>
    </cfRule>
  </conditionalFormatting>
  <conditionalFormatting sqref="B7:B13">
    <cfRule type="containsErrors" dxfId="39" priority="11">
      <formula>ISERROR(B7)</formula>
    </cfRule>
    <cfRule type="cellIs" dxfId="38" priority="12" operator="lessThan">
      <formula>0</formula>
    </cfRule>
  </conditionalFormatting>
  <conditionalFormatting sqref="B7">
    <cfRule type="containsErrors" dxfId="37" priority="9">
      <formula>ISERROR(B7)</formula>
    </cfRule>
    <cfRule type="cellIs" dxfId="36" priority="10" operator="lessThan">
      <formula>0</formula>
    </cfRule>
  </conditionalFormatting>
  <conditionalFormatting sqref="B15">
    <cfRule type="containsErrors" dxfId="35" priority="7">
      <formula>ISERROR(B15)</formula>
    </cfRule>
    <cfRule type="cellIs" dxfId="34" priority="8" operator="lessThan">
      <formula>0</formula>
    </cfRule>
  </conditionalFormatting>
  <conditionalFormatting sqref="B9:B15">
    <cfRule type="containsErrors" dxfId="33" priority="5">
      <formula>ISERROR(B9)</formula>
    </cfRule>
    <cfRule type="cellIs" dxfId="32" priority="6" operator="lessThan">
      <formula>0</formula>
    </cfRule>
  </conditionalFormatting>
  <conditionalFormatting sqref="B9">
    <cfRule type="containsErrors" dxfId="31" priority="3">
      <formula>ISERROR(B9)</formula>
    </cfRule>
    <cfRule type="cellIs" dxfId="30" priority="4" operator="lessThan">
      <formula>0</formula>
    </cfRule>
  </conditionalFormatting>
  <hyperlinks>
    <hyperlink ref="R1" location="Навигация!A1" display="к навигации"/>
    <hyperlink ref="R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4"/>
  <dimension ref="A1:G131"/>
  <sheetViews>
    <sheetView showGridLines="0" zoomScaleNormal="100" workbookViewId="0">
      <pane ySplit="2" topLeftCell="A3" activePane="bottomLeft" state="frozen"/>
      <selection pane="bottomLeft"/>
    </sheetView>
  </sheetViews>
  <sheetFormatPr defaultRowHeight="12.75" x14ac:dyDescent="0.2"/>
  <cols>
    <col min="1" max="1" width="2.140625" customWidth="1"/>
    <col min="2" max="2" width="5.140625" style="130" customWidth="1"/>
    <col min="3" max="3" width="138.5703125" style="178" customWidth="1"/>
    <col min="4" max="4" width="4.42578125" style="129" customWidth="1"/>
    <col min="5" max="5" width="5.140625" style="130" customWidth="1"/>
    <col min="6" max="6" width="5.140625" style="156" customWidth="1"/>
    <col min="7" max="7" width="83.85546875" customWidth="1"/>
  </cols>
  <sheetData>
    <row r="1" spans="1:7" s="6" customFormat="1" ht="23.45" customHeight="1" x14ac:dyDescent="0.35">
      <c r="A1" s="191"/>
      <c r="B1" s="191"/>
      <c r="C1" s="2"/>
      <c r="D1" s="147" t="s">
        <v>176</v>
      </c>
      <c r="G1" s="197"/>
    </row>
    <row r="2" spans="1:7" s="6" customFormat="1" ht="24" customHeight="1" x14ac:dyDescent="0.35">
      <c r="A2" s="191"/>
      <c r="B2" s="191" t="s">
        <v>200</v>
      </c>
      <c r="C2" s="2"/>
      <c r="D2" s="147" t="s">
        <v>14</v>
      </c>
      <c r="G2" s="197"/>
    </row>
    <row r="4" spans="1:7" ht="24" customHeight="1" x14ac:dyDescent="0.2">
      <c r="B4" s="189" t="s">
        <v>230</v>
      </c>
      <c r="C4" s="190"/>
      <c r="D4" s="190"/>
      <c r="E4" s="179"/>
      <c r="F4" s="182"/>
      <c r="G4" s="183"/>
    </row>
    <row r="5" spans="1:7" ht="21.2" customHeight="1" x14ac:dyDescent="0.2">
      <c r="B5" s="132"/>
      <c r="C5" s="201" t="s">
        <v>231</v>
      </c>
      <c r="D5" s="131"/>
    </row>
    <row r="7" spans="1:7" ht="24" customHeight="1" x14ac:dyDescent="0.2">
      <c r="B7" s="189" t="s">
        <v>213</v>
      </c>
      <c r="C7" s="190"/>
      <c r="D7" s="190"/>
      <c r="E7" s="179"/>
      <c r="F7" s="182"/>
      <c r="G7" s="183"/>
    </row>
    <row r="8" spans="1:7" ht="7.35" customHeight="1" x14ac:dyDescent="0.2">
      <c r="B8" s="132"/>
      <c r="C8" s="131"/>
      <c r="D8" s="131"/>
      <c r="E8" s="179"/>
      <c r="F8" s="185"/>
      <c r="G8" s="183"/>
    </row>
    <row r="9" spans="1:7" ht="25.5" x14ac:dyDescent="0.2">
      <c r="B9" s="132" t="s">
        <v>124</v>
      </c>
      <c r="C9" s="131" t="s">
        <v>226</v>
      </c>
      <c r="D9" s="131"/>
      <c r="E9" s="184"/>
    </row>
    <row r="10" spans="1:7" ht="15.75" customHeight="1" x14ac:dyDescent="0.2">
      <c r="B10" s="132" t="s">
        <v>125</v>
      </c>
      <c r="C10" s="131" t="s">
        <v>179</v>
      </c>
      <c r="D10" s="131"/>
      <c r="E10" s="184"/>
      <c r="F10" s="185"/>
      <c r="G10" s="183"/>
    </row>
    <row r="11" spans="1:7" x14ac:dyDescent="0.2">
      <c r="B11" s="132"/>
      <c r="C11" s="177"/>
      <c r="D11" s="177"/>
      <c r="E11" s="184"/>
      <c r="F11" s="185"/>
      <c r="G11" s="183"/>
    </row>
    <row r="12" spans="1:7" x14ac:dyDescent="0.2">
      <c r="B12" s="132"/>
      <c r="C12" s="177"/>
      <c r="D12" s="177"/>
      <c r="E12" s="184"/>
      <c r="F12" s="185"/>
      <c r="G12" s="183"/>
    </row>
    <row r="13" spans="1:7" x14ac:dyDescent="0.2">
      <c r="B13" s="132"/>
      <c r="C13" s="131"/>
      <c r="D13" s="131"/>
      <c r="E13" s="184"/>
      <c r="F13" s="185"/>
      <c r="G13" s="183"/>
    </row>
    <row r="14" spans="1:7" x14ac:dyDescent="0.2">
      <c r="B14" s="132"/>
      <c r="C14" s="131"/>
      <c r="D14" s="131"/>
      <c r="E14" s="184"/>
      <c r="F14" s="185"/>
      <c r="G14" s="183"/>
    </row>
    <row r="15" spans="1:7" x14ac:dyDescent="0.2">
      <c r="B15" s="132"/>
      <c r="C15" s="131"/>
      <c r="D15" s="131"/>
      <c r="E15" s="184"/>
      <c r="F15" s="185"/>
      <c r="G15" s="183"/>
    </row>
    <row r="16" spans="1:7" x14ac:dyDescent="0.2">
      <c r="B16" s="132"/>
      <c r="C16" s="131"/>
      <c r="D16" s="131"/>
      <c r="E16" s="184"/>
      <c r="F16" s="185"/>
      <c r="G16" s="183"/>
    </row>
    <row r="17" spans="2:7" x14ac:dyDescent="0.2">
      <c r="B17" s="132"/>
      <c r="C17" s="131"/>
      <c r="D17" s="131"/>
      <c r="E17" s="184"/>
      <c r="F17" s="185"/>
      <c r="G17" s="183"/>
    </row>
    <row r="18" spans="2:7" x14ac:dyDescent="0.2">
      <c r="B18" s="132"/>
      <c r="C18" s="131"/>
      <c r="D18" s="131"/>
      <c r="E18" s="184"/>
      <c r="F18" s="185"/>
      <c r="G18" s="183"/>
    </row>
    <row r="19" spans="2:7" x14ac:dyDescent="0.2">
      <c r="B19" s="132"/>
      <c r="C19" s="131"/>
      <c r="D19" s="131"/>
      <c r="E19" s="184"/>
      <c r="F19" s="185"/>
      <c r="G19" s="183"/>
    </row>
    <row r="20" spans="2:7" x14ac:dyDescent="0.2">
      <c r="B20" s="132"/>
      <c r="C20" s="131"/>
      <c r="D20" s="131"/>
      <c r="E20" s="184"/>
      <c r="F20" s="185"/>
      <c r="G20" s="183"/>
    </row>
    <row r="21" spans="2:7" x14ac:dyDescent="0.2">
      <c r="B21" s="132"/>
      <c r="C21" s="131"/>
      <c r="D21" s="131"/>
      <c r="E21" s="184"/>
      <c r="F21" s="185"/>
      <c r="G21" s="183"/>
    </row>
    <row r="22" spans="2:7" x14ac:dyDescent="0.2">
      <c r="B22" s="132"/>
      <c r="C22" s="131"/>
      <c r="D22" s="131"/>
      <c r="E22" s="184"/>
      <c r="F22" s="185"/>
      <c r="G22" s="183"/>
    </row>
    <row r="23" spans="2:7" x14ac:dyDescent="0.2">
      <c r="B23" s="132"/>
      <c r="C23" s="131"/>
      <c r="D23" s="131"/>
      <c r="E23" s="184"/>
      <c r="F23" s="185"/>
      <c r="G23" s="183"/>
    </row>
    <row r="24" spans="2:7" x14ac:dyDescent="0.2">
      <c r="B24" s="132"/>
      <c r="C24" s="131"/>
      <c r="D24" s="131"/>
      <c r="E24" s="184"/>
      <c r="F24" s="185"/>
      <c r="G24" s="183"/>
    </row>
    <row r="25" spans="2:7" ht="25.5" x14ac:dyDescent="0.2">
      <c r="B25" s="132" t="s">
        <v>178</v>
      </c>
      <c r="C25" s="136" t="s">
        <v>227</v>
      </c>
      <c r="D25" s="136"/>
      <c r="E25" s="188"/>
      <c r="F25" s="188"/>
      <c r="G25" s="188"/>
    </row>
    <row r="26" spans="2:7" x14ac:dyDescent="0.2">
      <c r="B26" s="132"/>
      <c r="C26" s="136"/>
      <c r="D26" s="136"/>
      <c r="E26" s="187"/>
      <c r="F26" s="187"/>
      <c r="G26" s="187"/>
    </row>
    <row r="27" spans="2:7" ht="12" customHeight="1" x14ac:dyDescent="0.2">
      <c r="B27" s="132"/>
      <c r="C27" s="131"/>
      <c r="D27" s="131"/>
      <c r="E27" s="184"/>
      <c r="F27" s="185"/>
      <c r="G27" s="183"/>
    </row>
    <row r="28" spans="2:7" ht="12" customHeight="1" x14ac:dyDescent="0.2">
      <c r="B28" s="132"/>
      <c r="C28" s="131"/>
      <c r="D28" s="131"/>
      <c r="E28" s="184"/>
      <c r="F28" s="185"/>
      <c r="G28" s="183"/>
    </row>
    <row r="29" spans="2:7" ht="12" customHeight="1" x14ac:dyDescent="0.2">
      <c r="B29" s="132"/>
      <c r="C29" s="131"/>
      <c r="D29" s="131"/>
      <c r="E29" s="184"/>
      <c r="F29" s="185"/>
      <c r="G29" s="183"/>
    </row>
    <row r="30" spans="2:7" ht="12" customHeight="1" x14ac:dyDescent="0.2">
      <c r="B30" s="132"/>
      <c r="C30" s="131"/>
      <c r="D30" s="131"/>
      <c r="E30" s="184"/>
      <c r="F30" s="185"/>
      <c r="G30" s="183"/>
    </row>
    <row r="31" spans="2:7" ht="12" customHeight="1" x14ac:dyDescent="0.2">
      <c r="B31" s="132"/>
      <c r="C31" s="131"/>
      <c r="D31" s="131"/>
      <c r="E31" s="184"/>
      <c r="F31" s="185"/>
      <c r="G31" s="183"/>
    </row>
    <row r="32" spans="2:7" ht="12" customHeight="1" x14ac:dyDescent="0.2">
      <c r="B32" s="132"/>
      <c r="C32" s="131"/>
      <c r="D32" s="131"/>
      <c r="E32" s="184"/>
      <c r="F32" s="185"/>
      <c r="G32" s="183"/>
    </row>
    <row r="33" spans="2:7" ht="12" customHeight="1" x14ac:dyDescent="0.2">
      <c r="B33" s="132"/>
      <c r="C33" s="131"/>
      <c r="D33" s="131"/>
      <c r="E33" s="184"/>
      <c r="F33" s="185"/>
      <c r="G33" s="183"/>
    </row>
    <row r="34" spans="2:7" ht="12" customHeight="1" x14ac:dyDescent="0.2">
      <c r="B34" s="132"/>
      <c r="C34" s="131"/>
      <c r="D34" s="131"/>
      <c r="E34" s="184"/>
      <c r="F34" s="185"/>
      <c r="G34" s="183"/>
    </row>
    <row r="35" spans="2:7" ht="12" customHeight="1" x14ac:dyDescent="0.2">
      <c r="B35" s="132"/>
      <c r="C35" s="131"/>
      <c r="D35" s="131"/>
      <c r="E35" s="184"/>
      <c r="F35" s="185"/>
      <c r="G35" s="183"/>
    </row>
    <row r="36" spans="2:7" ht="12" customHeight="1" x14ac:dyDescent="0.2">
      <c r="B36" s="132"/>
      <c r="C36" s="131"/>
      <c r="D36" s="131"/>
      <c r="E36" s="184"/>
      <c r="F36" s="185"/>
      <c r="G36" s="183"/>
    </row>
    <row r="37" spans="2:7" ht="12" customHeight="1" x14ac:dyDescent="0.2">
      <c r="B37" s="132"/>
      <c r="C37" s="131"/>
      <c r="D37" s="131"/>
      <c r="E37" s="184"/>
      <c r="F37" s="185"/>
      <c r="G37" s="183"/>
    </row>
    <row r="38" spans="2:7" ht="12" customHeight="1" x14ac:dyDescent="0.2">
      <c r="B38" s="132"/>
      <c r="C38" s="131"/>
      <c r="D38" s="131"/>
      <c r="E38" s="184"/>
      <c r="F38" s="185"/>
      <c r="G38" s="183"/>
    </row>
    <row r="39" spans="2:7" x14ac:dyDescent="0.2">
      <c r="B39" s="132"/>
      <c r="C39" s="131"/>
      <c r="D39" s="131"/>
      <c r="E39" s="184"/>
      <c r="F39" s="185"/>
      <c r="G39" s="183"/>
    </row>
    <row r="40" spans="2:7" x14ac:dyDescent="0.2">
      <c r="B40" s="132"/>
      <c r="C40" s="131"/>
      <c r="D40" s="131"/>
      <c r="E40" s="184"/>
      <c r="F40" s="185"/>
      <c r="G40" s="183"/>
    </row>
    <row r="41" spans="2:7" ht="18.95" customHeight="1" x14ac:dyDescent="0.2">
      <c r="B41" s="132"/>
      <c r="C41" s="131"/>
      <c r="D41" s="131"/>
      <c r="E41" s="184"/>
      <c r="F41" s="185"/>
      <c r="G41" s="183"/>
    </row>
    <row r="42" spans="2:7" x14ac:dyDescent="0.2">
      <c r="B42" s="184"/>
      <c r="C42" s="180"/>
      <c r="D42" s="180"/>
      <c r="E42" s="184"/>
      <c r="F42" s="185"/>
      <c r="G42" s="183"/>
    </row>
    <row r="43" spans="2:7" ht="20.25" x14ac:dyDescent="0.2">
      <c r="B43" s="189" t="s">
        <v>215</v>
      </c>
      <c r="C43" s="190"/>
      <c r="D43" s="190"/>
      <c r="E43" s="184"/>
      <c r="F43" s="185"/>
      <c r="G43" s="183"/>
    </row>
    <row r="44" spans="2:7" x14ac:dyDescent="0.2">
      <c r="B44" s="202" t="s">
        <v>225</v>
      </c>
      <c r="C44" s="131"/>
      <c r="D44" s="131"/>
      <c r="E44" s="184"/>
      <c r="F44" s="185"/>
      <c r="G44" s="183"/>
    </row>
    <row r="45" spans="2:7" x14ac:dyDescent="0.2">
      <c r="B45" s="132"/>
      <c r="C45" s="131"/>
      <c r="D45" s="131"/>
      <c r="E45" s="184"/>
      <c r="F45" s="185"/>
      <c r="G45" s="183"/>
    </row>
    <row r="46" spans="2:7" x14ac:dyDescent="0.2">
      <c r="B46" s="132" t="s">
        <v>216</v>
      </c>
      <c r="C46" s="131" t="s">
        <v>218</v>
      </c>
      <c r="D46" s="131"/>
      <c r="E46" s="184"/>
      <c r="F46" s="185"/>
      <c r="G46" s="183"/>
    </row>
    <row r="47" spans="2:7" x14ac:dyDescent="0.2">
      <c r="B47" s="132" t="s">
        <v>217</v>
      </c>
      <c r="C47" s="131" t="s">
        <v>296</v>
      </c>
      <c r="D47" s="131"/>
      <c r="E47" s="184"/>
      <c r="F47" s="185"/>
      <c r="G47" s="183"/>
    </row>
    <row r="48" spans="2:7" x14ac:dyDescent="0.2">
      <c r="B48" s="132"/>
      <c r="C48" s="131"/>
      <c r="D48" s="131"/>
      <c r="E48" s="184"/>
      <c r="F48" s="185"/>
      <c r="G48" s="183"/>
    </row>
    <row r="49" spans="2:7" x14ac:dyDescent="0.2">
      <c r="B49" s="132"/>
      <c r="C49" s="131"/>
      <c r="D49" s="131"/>
      <c r="E49" s="184"/>
      <c r="F49" s="185"/>
      <c r="G49" s="183"/>
    </row>
    <row r="50" spans="2:7" x14ac:dyDescent="0.2">
      <c r="B50" s="132"/>
      <c r="C50" s="131"/>
      <c r="D50" s="131"/>
      <c r="E50" s="184"/>
      <c r="F50" s="185"/>
      <c r="G50" s="183"/>
    </row>
    <row r="51" spans="2:7" x14ac:dyDescent="0.2">
      <c r="B51" s="132"/>
      <c r="C51" s="131"/>
      <c r="D51" s="131"/>
      <c r="E51" s="184"/>
      <c r="F51" s="185"/>
      <c r="G51" s="183"/>
    </row>
    <row r="52" spans="2:7" x14ac:dyDescent="0.2">
      <c r="B52" s="132"/>
      <c r="C52" s="131"/>
      <c r="D52" s="131"/>
      <c r="E52" s="184"/>
      <c r="F52" s="185"/>
      <c r="G52" s="183"/>
    </row>
    <row r="53" spans="2:7" x14ac:dyDescent="0.2">
      <c r="B53" s="132"/>
      <c r="C53" s="131"/>
      <c r="D53" s="131"/>
      <c r="E53" s="184"/>
      <c r="F53" s="185"/>
      <c r="G53" s="183"/>
    </row>
    <row r="54" spans="2:7" x14ac:dyDescent="0.2">
      <c r="B54" s="132"/>
      <c r="C54" s="131"/>
      <c r="D54" s="131"/>
      <c r="E54" s="184"/>
      <c r="F54" s="185"/>
      <c r="G54" s="183"/>
    </row>
    <row r="55" spans="2:7" x14ac:dyDescent="0.2">
      <c r="B55" s="132"/>
      <c r="C55" s="131"/>
      <c r="D55" s="131"/>
      <c r="E55" s="184"/>
      <c r="F55" s="185"/>
      <c r="G55" s="183"/>
    </row>
    <row r="56" spans="2:7" x14ac:dyDescent="0.2">
      <c r="B56" s="132"/>
      <c r="C56" s="131"/>
      <c r="D56" s="131"/>
      <c r="E56" s="184"/>
      <c r="F56" s="185"/>
      <c r="G56" s="183"/>
    </row>
    <row r="57" spans="2:7" ht="8.4499999999999993" customHeight="1" x14ac:dyDescent="0.2">
      <c r="B57" s="132"/>
      <c r="C57" s="131"/>
      <c r="D57" s="131"/>
      <c r="E57" s="184"/>
      <c r="F57" s="185"/>
      <c r="G57" s="183"/>
    </row>
    <row r="58" spans="2:7" ht="12.75" customHeight="1" x14ac:dyDescent="0.2">
      <c r="B58" s="132" t="s">
        <v>178</v>
      </c>
      <c r="C58" s="131" t="s">
        <v>220</v>
      </c>
      <c r="D58" s="131"/>
      <c r="E58" s="184"/>
      <c r="F58" s="185"/>
      <c r="G58" s="183"/>
    </row>
    <row r="59" spans="2:7" ht="12.75" customHeight="1" x14ac:dyDescent="0.2">
      <c r="B59" s="132"/>
      <c r="C59" s="131" t="s">
        <v>222</v>
      </c>
      <c r="D59" s="131"/>
      <c r="E59" s="184"/>
      <c r="F59" s="185"/>
      <c r="G59" s="183"/>
    </row>
    <row r="60" spans="2:7" x14ac:dyDescent="0.2">
      <c r="B60" s="132"/>
      <c r="C60" s="131"/>
      <c r="D60" s="131"/>
      <c r="E60" s="184"/>
      <c r="F60" s="185"/>
      <c r="G60" s="183"/>
    </row>
    <row r="61" spans="2:7" x14ac:dyDescent="0.2">
      <c r="B61" s="132"/>
      <c r="C61" s="131"/>
      <c r="D61" s="131"/>
      <c r="E61" s="184"/>
      <c r="F61" s="185"/>
      <c r="G61" s="183"/>
    </row>
    <row r="62" spans="2:7" x14ac:dyDescent="0.2">
      <c r="B62" s="132"/>
      <c r="C62" s="131"/>
      <c r="D62" s="131"/>
      <c r="E62" s="184"/>
      <c r="F62" s="185"/>
      <c r="G62" s="183"/>
    </row>
    <row r="63" spans="2:7" x14ac:dyDescent="0.2">
      <c r="B63" s="132"/>
      <c r="C63" s="131"/>
      <c r="D63" s="131"/>
      <c r="E63" s="184"/>
      <c r="F63" s="185"/>
      <c r="G63" s="183"/>
    </row>
    <row r="64" spans="2:7" x14ac:dyDescent="0.2">
      <c r="B64" s="132"/>
      <c r="C64" s="131"/>
      <c r="D64" s="131"/>
      <c r="E64" s="184"/>
      <c r="F64" s="185"/>
      <c r="G64" s="183"/>
    </row>
    <row r="65" spans="2:7" x14ac:dyDescent="0.2">
      <c r="B65" s="132"/>
      <c r="C65" s="131"/>
      <c r="D65" s="131"/>
      <c r="E65" s="184"/>
      <c r="F65" s="185"/>
      <c r="G65" s="183"/>
    </row>
    <row r="66" spans="2:7" x14ac:dyDescent="0.2">
      <c r="B66" s="132"/>
      <c r="C66" s="131"/>
      <c r="D66" s="131"/>
      <c r="E66" s="184"/>
      <c r="F66" s="185"/>
      <c r="G66" s="183"/>
    </row>
    <row r="67" spans="2:7" x14ac:dyDescent="0.2">
      <c r="B67" s="132"/>
      <c r="C67" s="131"/>
      <c r="D67" s="131"/>
      <c r="E67" s="184"/>
      <c r="F67" s="185"/>
      <c r="G67" s="183"/>
    </row>
    <row r="68" spans="2:7" x14ac:dyDescent="0.2">
      <c r="B68" s="132"/>
      <c r="C68" s="131"/>
      <c r="D68" s="131"/>
      <c r="E68" s="184"/>
      <c r="F68" s="185"/>
      <c r="G68" s="183"/>
    </row>
    <row r="69" spans="2:7" x14ac:dyDescent="0.2">
      <c r="B69" s="132"/>
      <c r="C69" s="131"/>
      <c r="D69" s="131"/>
      <c r="E69" s="184"/>
      <c r="F69" s="185"/>
      <c r="G69" s="183"/>
    </row>
    <row r="70" spans="2:7" x14ac:dyDescent="0.2">
      <c r="B70" s="132"/>
      <c r="C70" s="131"/>
      <c r="D70" s="131"/>
      <c r="E70" s="184"/>
      <c r="F70" s="185"/>
      <c r="G70" s="183"/>
    </row>
    <row r="71" spans="2:7" x14ac:dyDescent="0.2">
      <c r="B71" s="132"/>
      <c r="C71" s="131"/>
      <c r="D71" s="131"/>
      <c r="E71" s="184"/>
      <c r="F71" s="185"/>
      <c r="G71" s="183"/>
    </row>
    <row r="72" spans="2:7" x14ac:dyDescent="0.2">
      <c r="B72" s="132"/>
      <c r="C72" s="131"/>
      <c r="D72" s="131"/>
      <c r="E72" s="184"/>
      <c r="F72" s="185"/>
      <c r="G72" s="183"/>
    </row>
    <row r="73" spans="2:7" x14ac:dyDescent="0.2">
      <c r="B73" s="132"/>
      <c r="C73" s="131"/>
      <c r="D73" s="131"/>
      <c r="E73" s="184"/>
      <c r="F73" s="185"/>
      <c r="G73" s="183"/>
    </row>
    <row r="74" spans="2:7" x14ac:dyDescent="0.2">
      <c r="B74" s="132"/>
      <c r="C74" s="131"/>
      <c r="D74" s="131"/>
      <c r="E74" s="184"/>
      <c r="F74" s="185"/>
      <c r="G74" s="183"/>
    </row>
    <row r="75" spans="2:7" x14ac:dyDescent="0.2">
      <c r="B75" s="132" t="s">
        <v>219</v>
      </c>
      <c r="C75" s="131" t="s">
        <v>221</v>
      </c>
      <c r="D75" s="131"/>
      <c r="E75" s="184"/>
      <c r="F75" s="185"/>
      <c r="G75" s="183"/>
    </row>
    <row r="76" spans="2:7" x14ac:dyDescent="0.2">
      <c r="B76" s="132"/>
      <c r="C76" s="131"/>
      <c r="D76" s="131"/>
      <c r="E76" s="184"/>
      <c r="F76" s="185"/>
      <c r="G76" s="183"/>
    </row>
    <row r="77" spans="2:7" x14ac:dyDescent="0.2">
      <c r="B77" s="132"/>
      <c r="C77" s="131"/>
      <c r="D77" s="131"/>
      <c r="E77" s="184"/>
      <c r="F77" s="185"/>
      <c r="G77" s="183"/>
    </row>
    <row r="78" spans="2:7" x14ac:dyDescent="0.2">
      <c r="B78" s="132"/>
      <c r="C78" s="131"/>
      <c r="D78" s="131"/>
      <c r="E78" s="184"/>
      <c r="F78" s="185"/>
      <c r="G78" s="183"/>
    </row>
    <row r="79" spans="2:7" x14ac:dyDescent="0.2">
      <c r="B79" s="132"/>
      <c r="C79" s="131"/>
      <c r="D79" s="131"/>
      <c r="E79" s="184"/>
      <c r="F79" s="185"/>
      <c r="G79" s="183"/>
    </row>
    <row r="80" spans="2:7" x14ac:dyDescent="0.2">
      <c r="B80" s="132"/>
      <c r="C80" s="131"/>
      <c r="D80" s="131"/>
      <c r="E80" s="184"/>
      <c r="F80" s="185"/>
      <c r="G80" s="183"/>
    </row>
    <row r="81" spans="2:7" x14ac:dyDescent="0.2">
      <c r="B81" s="132"/>
      <c r="C81" s="131"/>
      <c r="D81" s="131"/>
      <c r="E81" s="184"/>
      <c r="F81" s="185"/>
      <c r="G81" s="183"/>
    </row>
    <row r="82" spans="2:7" x14ac:dyDescent="0.2">
      <c r="B82" s="132"/>
      <c r="C82" s="131"/>
      <c r="D82" s="131"/>
      <c r="E82" s="184"/>
      <c r="F82" s="185"/>
      <c r="G82" s="183"/>
    </row>
    <row r="83" spans="2:7" x14ac:dyDescent="0.2">
      <c r="B83" s="132"/>
      <c r="C83" s="131"/>
      <c r="D83" s="131"/>
      <c r="E83" s="184"/>
      <c r="F83" s="185"/>
      <c r="G83" s="183"/>
    </row>
    <row r="84" spans="2:7" ht="17.850000000000001" customHeight="1" x14ac:dyDescent="0.2">
      <c r="B84" s="132"/>
      <c r="C84" s="131"/>
      <c r="D84" s="131"/>
      <c r="E84" s="184"/>
      <c r="F84" s="185"/>
      <c r="G84" s="183"/>
    </row>
    <row r="85" spans="2:7" s="183" customFormat="1" x14ac:dyDescent="0.2">
      <c r="B85" s="184"/>
      <c r="C85" s="180"/>
      <c r="D85" s="180"/>
      <c r="E85" s="184"/>
      <c r="F85" s="185"/>
    </row>
    <row r="86" spans="2:7" ht="20.25" x14ac:dyDescent="0.2">
      <c r="B86" s="189" t="s">
        <v>214</v>
      </c>
      <c r="C86" s="190"/>
      <c r="D86" s="190"/>
      <c r="E86" s="184"/>
      <c r="F86" s="185"/>
      <c r="G86" s="183"/>
    </row>
    <row r="87" spans="2:7" x14ac:dyDescent="0.2">
      <c r="B87" s="132"/>
      <c r="C87" s="133"/>
      <c r="D87" s="133"/>
      <c r="E87" s="184"/>
      <c r="F87" s="185"/>
      <c r="G87" s="183"/>
    </row>
    <row r="88" spans="2:7" ht="25.5" x14ac:dyDescent="0.2">
      <c r="B88" s="132" t="s">
        <v>216</v>
      </c>
      <c r="C88" s="133" t="s">
        <v>210</v>
      </c>
      <c r="D88" s="133"/>
      <c r="E88" s="184"/>
      <c r="F88" s="185"/>
      <c r="G88" s="183"/>
    </row>
    <row r="89" spans="2:7" x14ac:dyDescent="0.2">
      <c r="B89" s="132"/>
      <c r="C89" s="133"/>
      <c r="D89" s="133"/>
      <c r="E89" s="184"/>
      <c r="F89" s="185"/>
      <c r="G89" s="183"/>
    </row>
    <row r="90" spans="2:7" x14ac:dyDescent="0.2">
      <c r="B90" s="132"/>
      <c r="C90" s="133"/>
      <c r="D90" s="133"/>
      <c r="E90" s="184"/>
      <c r="F90" s="185"/>
      <c r="G90" s="183"/>
    </row>
    <row r="91" spans="2:7" x14ac:dyDescent="0.2">
      <c r="B91" s="132"/>
      <c r="C91" s="133"/>
      <c r="D91" s="133"/>
      <c r="E91" s="184"/>
      <c r="F91" s="185"/>
      <c r="G91" s="183"/>
    </row>
    <row r="92" spans="2:7" x14ac:dyDescent="0.2">
      <c r="B92" s="132"/>
      <c r="C92" s="133"/>
      <c r="D92" s="133"/>
      <c r="E92" s="184"/>
      <c r="F92" s="185"/>
      <c r="G92" s="183"/>
    </row>
    <row r="93" spans="2:7" x14ac:dyDescent="0.2">
      <c r="B93" s="132"/>
      <c r="C93" s="133"/>
      <c r="D93" s="133"/>
      <c r="E93" s="184"/>
      <c r="F93" s="185"/>
      <c r="G93" s="183"/>
    </row>
    <row r="94" spans="2:7" x14ac:dyDescent="0.2">
      <c r="B94" s="132"/>
      <c r="C94" s="133"/>
      <c r="D94" s="133"/>
      <c r="E94" s="184"/>
      <c r="F94" s="185"/>
      <c r="G94" s="183"/>
    </row>
    <row r="95" spans="2:7" x14ac:dyDescent="0.2">
      <c r="B95" s="132"/>
      <c r="C95" s="131"/>
      <c r="D95" s="131"/>
      <c r="E95" s="184"/>
      <c r="F95" s="185"/>
      <c r="G95" s="183"/>
    </row>
    <row r="96" spans="2:7" x14ac:dyDescent="0.2">
      <c r="B96" s="132"/>
      <c r="C96" s="131"/>
      <c r="D96" s="131"/>
      <c r="E96" s="184"/>
      <c r="F96" s="185"/>
      <c r="G96" s="183"/>
    </row>
    <row r="97" spans="2:7" x14ac:dyDescent="0.2">
      <c r="B97" s="132"/>
      <c r="C97" s="131"/>
      <c r="D97" s="131"/>
      <c r="E97" s="184"/>
      <c r="F97" s="185"/>
      <c r="G97" s="183"/>
    </row>
    <row r="98" spans="2:7" x14ac:dyDescent="0.2">
      <c r="B98" s="132"/>
      <c r="C98" s="133"/>
      <c r="D98" s="133"/>
      <c r="E98" s="184"/>
      <c r="F98" s="185"/>
      <c r="G98" s="183"/>
    </row>
    <row r="99" spans="2:7" x14ac:dyDescent="0.2">
      <c r="B99" s="132"/>
      <c r="C99" s="131"/>
      <c r="D99" s="131"/>
      <c r="E99" s="184"/>
      <c r="F99" s="185"/>
      <c r="G99" s="183"/>
    </row>
    <row r="100" spans="2:7" x14ac:dyDescent="0.2">
      <c r="B100" s="132"/>
      <c r="C100" s="133"/>
      <c r="D100" s="133"/>
      <c r="E100" s="184"/>
      <c r="F100" s="185"/>
      <c r="G100" s="183"/>
    </row>
    <row r="101" spans="2:7" x14ac:dyDescent="0.2">
      <c r="B101" s="132"/>
      <c r="C101" s="133"/>
      <c r="D101" s="133"/>
      <c r="E101" s="184"/>
      <c r="F101" s="185"/>
      <c r="G101" s="183"/>
    </row>
    <row r="102" spans="2:7" x14ac:dyDescent="0.2">
      <c r="B102" s="132"/>
      <c r="C102" s="131"/>
      <c r="D102" s="131"/>
      <c r="E102" s="184"/>
      <c r="F102" s="185"/>
      <c r="G102" s="183"/>
    </row>
    <row r="103" spans="2:7" ht="12" customHeight="1" x14ac:dyDescent="0.2">
      <c r="B103" s="132" t="s">
        <v>217</v>
      </c>
      <c r="C103" s="133" t="s">
        <v>211</v>
      </c>
      <c r="D103" s="133"/>
      <c r="E103" s="184"/>
      <c r="F103" s="185"/>
      <c r="G103" s="183"/>
    </row>
    <row r="104" spans="2:7" ht="13.35" customHeight="1" x14ac:dyDescent="0.2">
      <c r="B104" s="132" t="s">
        <v>178</v>
      </c>
      <c r="C104" s="136" t="s">
        <v>212</v>
      </c>
      <c r="D104" s="136"/>
      <c r="E104" s="184"/>
      <c r="F104" s="185"/>
      <c r="G104" s="183"/>
    </row>
    <row r="105" spans="2:7" x14ac:dyDescent="0.2">
      <c r="B105" s="132"/>
      <c r="C105" s="133"/>
      <c r="D105" s="133"/>
      <c r="E105" s="184"/>
      <c r="F105" s="185"/>
      <c r="G105" s="183"/>
    </row>
    <row r="106" spans="2:7" x14ac:dyDescent="0.2">
      <c r="B106" s="132"/>
      <c r="C106" s="133"/>
      <c r="D106" s="133"/>
      <c r="E106" s="184"/>
      <c r="F106" s="185"/>
      <c r="G106" s="183"/>
    </row>
    <row r="107" spans="2:7" x14ac:dyDescent="0.2">
      <c r="B107" s="132"/>
      <c r="C107" s="133"/>
      <c r="D107" s="133"/>
      <c r="E107" s="184"/>
      <c r="F107" s="185"/>
      <c r="G107" s="183"/>
    </row>
    <row r="108" spans="2:7" x14ac:dyDescent="0.2">
      <c r="B108" s="132"/>
      <c r="C108" s="133"/>
      <c r="D108" s="133"/>
      <c r="E108" s="184"/>
      <c r="F108" s="185"/>
      <c r="G108" s="183"/>
    </row>
    <row r="109" spans="2:7" x14ac:dyDescent="0.2">
      <c r="B109" s="132"/>
      <c r="C109" s="133"/>
      <c r="D109" s="133"/>
      <c r="E109" s="184"/>
      <c r="F109" s="185"/>
      <c r="G109" s="183"/>
    </row>
    <row r="110" spans="2:7" x14ac:dyDescent="0.2">
      <c r="B110" s="132"/>
      <c r="C110" s="133"/>
      <c r="D110" s="133"/>
      <c r="E110" s="184"/>
      <c r="F110" s="185"/>
      <c r="G110" s="183"/>
    </row>
    <row r="111" spans="2:7" x14ac:dyDescent="0.2">
      <c r="B111" s="132"/>
      <c r="C111" s="133"/>
      <c r="D111" s="133"/>
      <c r="E111" s="184"/>
      <c r="F111" s="185"/>
      <c r="G111" s="183"/>
    </row>
    <row r="112" spans="2:7" x14ac:dyDescent="0.2">
      <c r="B112" s="132"/>
      <c r="C112" s="133"/>
      <c r="D112" s="133"/>
      <c r="E112" s="184"/>
      <c r="F112" s="185"/>
      <c r="G112" s="183"/>
    </row>
    <row r="113" spans="2:7" x14ac:dyDescent="0.2">
      <c r="B113" s="132"/>
      <c r="C113" s="133"/>
      <c r="D113" s="133"/>
      <c r="E113" s="184"/>
      <c r="F113" s="185"/>
      <c r="G113" s="183"/>
    </row>
    <row r="114" spans="2:7" x14ac:dyDescent="0.2">
      <c r="B114" s="132"/>
      <c r="C114" s="133"/>
      <c r="D114" s="133"/>
      <c r="E114" s="184"/>
      <c r="F114" s="185"/>
      <c r="G114" s="183"/>
    </row>
    <row r="115" spans="2:7" x14ac:dyDescent="0.2">
      <c r="B115" s="132"/>
      <c r="C115" s="133"/>
      <c r="D115" s="133"/>
      <c r="E115" s="184"/>
      <c r="F115" s="185"/>
      <c r="G115" s="183"/>
    </row>
    <row r="116" spans="2:7" x14ac:dyDescent="0.2">
      <c r="B116" s="132"/>
      <c r="C116" s="131"/>
      <c r="D116" s="131"/>
      <c r="E116" s="184"/>
      <c r="F116" s="185"/>
      <c r="G116" s="183"/>
    </row>
    <row r="117" spans="2:7" x14ac:dyDescent="0.2">
      <c r="B117" s="132"/>
      <c r="C117" s="131"/>
      <c r="D117" s="131"/>
      <c r="E117" s="184"/>
      <c r="F117" s="185"/>
      <c r="G117" s="183"/>
    </row>
    <row r="118" spans="2:7" x14ac:dyDescent="0.2">
      <c r="B118" s="132"/>
      <c r="C118" s="133"/>
      <c r="D118" s="133"/>
      <c r="E118" s="184"/>
      <c r="F118" s="185"/>
      <c r="G118" s="183"/>
    </row>
    <row r="119" spans="2:7" x14ac:dyDescent="0.2">
      <c r="B119" s="132"/>
      <c r="C119" s="133"/>
      <c r="D119" s="133"/>
      <c r="E119" s="184"/>
      <c r="F119" s="185"/>
      <c r="G119" s="183"/>
    </row>
    <row r="120" spans="2:7" x14ac:dyDescent="0.2">
      <c r="B120" s="132"/>
      <c r="C120" s="133"/>
      <c r="D120" s="133"/>
      <c r="E120" s="184"/>
      <c r="F120" s="185"/>
      <c r="G120" s="183"/>
    </row>
    <row r="121" spans="2:7" x14ac:dyDescent="0.2">
      <c r="B121" s="132"/>
      <c r="C121" s="133"/>
      <c r="D121" s="133"/>
      <c r="E121" s="184"/>
      <c r="F121" s="185"/>
      <c r="G121" s="183"/>
    </row>
    <row r="122" spans="2:7" x14ac:dyDescent="0.2">
      <c r="B122" s="132"/>
      <c r="C122" s="133"/>
      <c r="D122" s="133"/>
      <c r="E122" s="184"/>
      <c r="F122" s="185"/>
      <c r="G122" s="183"/>
    </row>
    <row r="123" spans="2:7" x14ac:dyDescent="0.2">
      <c r="B123" s="184"/>
      <c r="C123" s="186"/>
      <c r="D123" s="181"/>
      <c r="E123" s="184"/>
      <c r="F123" s="185"/>
      <c r="G123" s="183"/>
    </row>
    <row r="124" spans="2:7" x14ac:dyDescent="0.2">
      <c r="B124" s="184"/>
      <c r="C124" s="186"/>
      <c r="D124" s="181"/>
      <c r="E124" s="184"/>
      <c r="F124" s="185"/>
      <c r="G124" s="183"/>
    </row>
    <row r="125" spans="2:7" x14ac:dyDescent="0.2">
      <c r="B125" s="184"/>
      <c r="C125" s="186"/>
      <c r="D125" s="181"/>
      <c r="E125" s="184"/>
      <c r="F125" s="185"/>
      <c r="G125" s="183"/>
    </row>
    <row r="126" spans="2:7" x14ac:dyDescent="0.2">
      <c r="B126" s="184"/>
      <c r="C126" s="186"/>
      <c r="D126" s="181"/>
      <c r="E126" s="184"/>
      <c r="F126" s="185"/>
      <c r="G126" s="183"/>
    </row>
    <row r="127" spans="2:7" x14ac:dyDescent="0.2">
      <c r="B127" s="184"/>
      <c r="C127" s="186"/>
      <c r="D127" s="181"/>
      <c r="E127" s="184"/>
      <c r="F127" s="185"/>
      <c r="G127" s="183"/>
    </row>
    <row r="128" spans="2:7" x14ac:dyDescent="0.2">
      <c r="B128" s="184"/>
      <c r="C128" s="186"/>
      <c r="D128" s="181"/>
      <c r="E128" s="184"/>
      <c r="F128" s="185"/>
      <c r="G128" s="183"/>
    </row>
    <row r="129" spans="2:7" x14ac:dyDescent="0.2">
      <c r="B129" s="184"/>
      <c r="C129" s="186"/>
      <c r="D129" s="181"/>
      <c r="E129" s="184"/>
      <c r="F129" s="185"/>
      <c r="G129" s="183"/>
    </row>
    <row r="130" spans="2:7" x14ac:dyDescent="0.2">
      <c r="B130" s="184"/>
      <c r="C130" s="186"/>
      <c r="D130" s="181"/>
      <c r="E130" s="184"/>
      <c r="F130" s="185"/>
      <c r="G130" s="183"/>
    </row>
    <row r="131" spans="2:7" x14ac:dyDescent="0.2">
      <c r="B131" s="184"/>
      <c r="C131" s="186"/>
      <c r="D131" s="181"/>
      <c r="E131" s="184"/>
      <c r="F131" s="185"/>
      <c r="G131" s="183"/>
    </row>
  </sheetData>
  <hyperlinks>
    <hyperlink ref="C5" r:id="rId1"/>
    <hyperlink ref="D1" location="Навигация!A1" display="к навигации"/>
    <hyperlink ref="D2" location="Содержание!A1" display="к содержанию"/>
  </hyperlinks>
  <pageMargins left="0.7" right="0.7" top="0.75" bottom="0.75" header="0.3" footer="0.3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27"/>
  <dimension ref="A1:AC41"/>
  <sheetViews>
    <sheetView showGridLines="0" zoomScale="70" zoomScaleNormal="70" zoomScalePageLayoutView="80" workbookViewId="0">
      <pane ySplit="2" topLeftCell="A3" activePane="bottomLeft" state="frozen"/>
      <selection pane="bottomLeft" activeCell="A4" sqref="A4"/>
    </sheetView>
  </sheetViews>
  <sheetFormatPr defaultColWidth="9.42578125" defaultRowHeight="14.25" x14ac:dyDescent="0.2"/>
  <cols>
    <col min="1" max="1" width="12.85546875" style="23" customWidth="1"/>
    <col min="2" max="2" width="14.42578125" style="23" customWidth="1"/>
    <col min="3" max="3" width="13.140625" style="23" customWidth="1"/>
    <col min="4" max="4" width="16.42578125" style="23" customWidth="1"/>
    <col min="5" max="5" width="15.5703125" style="23" bestFit="1" customWidth="1"/>
    <col min="6" max="6" width="12.42578125" style="23" bestFit="1" customWidth="1"/>
    <col min="7" max="14" width="8.85546875" style="23" customWidth="1"/>
    <col min="15" max="15" width="7.85546875" style="23" customWidth="1"/>
    <col min="16" max="16" width="8.85546875" style="22" customWidth="1"/>
    <col min="17" max="17" width="3.28515625" style="22" customWidth="1"/>
    <col min="18" max="16384" width="9.42578125" style="22"/>
  </cols>
  <sheetData>
    <row r="1" spans="1:23" s="6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147"/>
      <c r="M1" s="147"/>
      <c r="N1" s="147"/>
      <c r="O1" s="147"/>
      <c r="P1" s="148"/>
      <c r="Q1" s="147" t="s">
        <v>176</v>
      </c>
    </row>
    <row r="2" spans="1:23" s="6" customFormat="1" ht="24.75" customHeight="1" x14ac:dyDescent="0.35">
      <c r="A2" s="24" t="s">
        <v>543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147"/>
      <c r="M2" s="147"/>
      <c r="N2" s="147"/>
      <c r="O2" s="147"/>
      <c r="P2" s="148"/>
      <c r="Q2" s="147" t="s">
        <v>14</v>
      </c>
    </row>
    <row r="3" spans="1:23" ht="7.5" customHeight="1" x14ac:dyDescent="0.2">
      <c r="B3" s="28"/>
      <c r="D3" s="85"/>
      <c r="P3" s="23"/>
      <c r="Q3" s="23"/>
      <c r="R3" s="23"/>
      <c r="S3" s="23"/>
      <c r="T3" s="23"/>
      <c r="U3" s="23"/>
      <c r="V3" s="23"/>
      <c r="W3" s="23"/>
    </row>
    <row r="4" spans="1:23" ht="15" x14ac:dyDescent="0.25">
      <c r="A4" s="29" t="s">
        <v>256</v>
      </c>
      <c r="B4" s="28"/>
      <c r="P4" s="23"/>
      <c r="Q4" s="23"/>
      <c r="R4" s="23"/>
      <c r="S4" s="23"/>
      <c r="T4" s="23"/>
      <c r="U4" s="23"/>
      <c r="V4" s="23"/>
      <c r="W4" s="23"/>
    </row>
    <row r="5" spans="1:23" ht="15.95" customHeight="1" x14ac:dyDescent="0.2">
      <c r="A5" s="255" t="s">
        <v>57</v>
      </c>
      <c r="B5" s="28"/>
      <c r="D5" s="85"/>
      <c r="P5" s="23"/>
      <c r="Q5" s="23"/>
      <c r="R5" s="23"/>
      <c r="S5" s="23"/>
      <c r="T5" s="23"/>
      <c r="U5" s="23"/>
      <c r="V5" s="23"/>
      <c r="W5" s="23"/>
    </row>
    <row r="6" spans="1:23" ht="5.45" customHeight="1" x14ac:dyDescent="0.2">
      <c r="B6" s="28"/>
      <c r="D6" s="85"/>
      <c r="P6" s="23"/>
      <c r="Q6" s="23"/>
      <c r="R6" s="23"/>
      <c r="S6" s="23"/>
      <c r="T6" s="23"/>
      <c r="U6" s="23"/>
      <c r="V6" s="23"/>
      <c r="W6" s="23"/>
    </row>
    <row r="7" spans="1:23" s="254" customFormat="1" ht="13.5" thickBot="1" x14ac:dyDescent="0.25">
      <c r="A7" s="280" t="s">
        <v>2</v>
      </c>
      <c r="B7" s="281" t="s">
        <v>15</v>
      </c>
      <c r="C7" s="281" t="s">
        <v>16</v>
      </c>
      <c r="D7" s="281" t="s">
        <v>17</v>
      </c>
      <c r="E7" s="282" t="s">
        <v>142</v>
      </c>
      <c r="F7" s="281" t="s">
        <v>20</v>
      </c>
      <c r="G7" s="253"/>
      <c r="H7" s="253"/>
      <c r="I7" s="253"/>
      <c r="J7" s="253"/>
      <c r="K7" s="253"/>
      <c r="L7" s="253"/>
      <c r="M7" s="253"/>
      <c r="N7" s="253"/>
      <c r="O7" s="253"/>
      <c r="P7" s="253"/>
      <c r="Q7" s="253"/>
      <c r="R7" s="253"/>
      <c r="S7" s="253"/>
      <c r="T7" s="253"/>
      <c r="U7" s="253"/>
      <c r="V7" s="253"/>
      <c r="W7" s="253"/>
    </row>
    <row r="8" spans="1:23" ht="11.85" customHeight="1" x14ac:dyDescent="0.2">
      <c r="A8" s="264" t="s">
        <v>4</v>
      </c>
      <c r="B8" s="283">
        <v>1295000</v>
      </c>
      <c r="C8" s="283">
        <v>851000</v>
      </c>
      <c r="D8" s="283">
        <v>1554000</v>
      </c>
      <c r="E8" s="284">
        <f>SUM(B8:D8)</f>
        <v>3700000</v>
      </c>
      <c r="F8" s="285" t="s">
        <v>23</v>
      </c>
      <c r="P8" s="23"/>
      <c r="Q8" s="23"/>
      <c r="R8" s="23"/>
      <c r="S8" s="23"/>
      <c r="T8" s="23"/>
      <c r="U8" s="23"/>
      <c r="V8" s="23"/>
      <c r="W8" s="23"/>
    </row>
    <row r="9" spans="1:23" ht="11.85" customHeight="1" x14ac:dyDescent="0.2">
      <c r="A9" s="264" t="s">
        <v>5</v>
      </c>
      <c r="B9" s="283">
        <v>910000</v>
      </c>
      <c r="C9" s="283">
        <v>598000</v>
      </c>
      <c r="D9" s="283">
        <v>1092000</v>
      </c>
      <c r="E9" s="284">
        <f t="shared" ref="E9:E17" si="0">SUM(B9:D9)</f>
        <v>2600000</v>
      </c>
      <c r="F9" s="285" t="s">
        <v>24</v>
      </c>
      <c r="P9" s="23"/>
      <c r="Q9" s="23"/>
      <c r="R9" s="23"/>
      <c r="S9" s="23"/>
      <c r="T9" s="23"/>
      <c r="U9" s="23"/>
      <c r="V9" s="23"/>
      <c r="W9" s="23"/>
    </row>
    <row r="10" spans="1:23" ht="11.85" customHeight="1" x14ac:dyDescent="0.2">
      <c r="A10" s="264" t="s">
        <v>6</v>
      </c>
      <c r="B10" s="283">
        <v>700000</v>
      </c>
      <c r="C10" s="283">
        <v>460000</v>
      </c>
      <c r="D10" s="283">
        <v>840000</v>
      </c>
      <c r="E10" s="284">
        <f t="shared" si="0"/>
        <v>2000000</v>
      </c>
      <c r="F10" s="285" t="s">
        <v>25</v>
      </c>
      <c r="P10" s="23"/>
      <c r="Q10" s="23"/>
      <c r="R10" s="23"/>
      <c r="S10" s="23"/>
      <c r="T10" s="23"/>
      <c r="U10" s="23"/>
      <c r="V10" s="23"/>
      <c r="W10" s="23"/>
    </row>
    <row r="11" spans="1:23" ht="11.85" customHeight="1" x14ac:dyDescent="0.2">
      <c r="A11" s="264" t="s">
        <v>7</v>
      </c>
      <c r="B11" s="283">
        <v>595000</v>
      </c>
      <c r="C11" s="283">
        <v>391000</v>
      </c>
      <c r="D11" s="283">
        <v>714000</v>
      </c>
      <c r="E11" s="284">
        <f t="shared" si="0"/>
        <v>1700000</v>
      </c>
      <c r="F11" s="285" t="s">
        <v>28</v>
      </c>
      <c r="P11" s="23"/>
      <c r="Q11" s="23"/>
      <c r="R11" s="23"/>
      <c r="S11" s="23"/>
      <c r="T11" s="23"/>
      <c r="U11" s="23"/>
      <c r="V11" s="23"/>
      <c r="W11" s="23"/>
    </row>
    <row r="12" spans="1:23" ht="11.85" customHeight="1" x14ac:dyDescent="0.2">
      <c r="A12" s="264" t="s">
        <v>8</v>
      </c>
      <c r="B12" s="283">
        <v>420000</v>
      </c>
      <c r="C12" s="283">
        <v>276000</v>
      </c>
      <c r="D12" s="283">
        <v>504000</v>
      </c>
      <c r="E12" s="284">
        <f t="shared" si="0"/>
        <v>1200000</v>
      </c>
      <c r="F12" s="285" t="s">
        <v>27</v>
      </c>
      <c r="G12" s="35"/>
      <c r="H12" s="35"/>
      <c r="I12" s="35"/>
      <c r="J12" s="35"/>
      <c r="K12" s="35"/>
      <c r="L12" s="35"/>
      <c r="M12" s="35"/>
      <c r="N12" s="35"/>
      <c r="O12" s="35"/>
    </row>
    <row r="13" spans="1:23" ht="11.85" customHeight="1" x14ac:dyDescent="0.2">
      <c r="A13" s="264" t="s">
        <v>9</v>
      </c>
      <c r="B13" s="283">
        <v>420000</v>
      </c>
      <c r="C13" s="283">
        <v>276000</v>
      </c>
      <c r="D13" s="283">
        <v>504000</v>
      </c>
      <c r="E13" s="284">
        <f t="shared" si="0"/>
        <v>1200000</v>
      </c>
      <c r="F13" s="285" t="s">
        <v>26</v>
      </c>
      <c r="G13" s="35"/>
      <c r="H13" s="35"/>
      <c r="I13" s="35"/>
      <c r="J13" s="35"/>
      <c r="K13" s="35"/>
      <c r="L13" s="35"/>
      <c r="M13" s="35"/>
      <c r="N13" s="35"/>
      <c r="O13" s="35"/>
    </row>
    <row r="14" spans="1:23" ht="11.85" customHeight="1" x14ac:dyDescent="0.2">
      <c r="A14" s="264" t="s">
        <v>10</v>
      </c>
      <c r="B14" s="283">
        <v>385000</v>
      </c>
      <c r="C14" s="283">
        <v>253000</v>
      </c>
      <c r="D14" s="283">
        <v>462000</v>
      </c>
      <c r="E14" s="284">
        <f t="shared" si="0"/>
        <v>1100000</v>
      </c>
      <c r="F14" s="285" t="s">
        <v>29</v>
      </c>
      <c r="G14" s="35"/>
      <c r="H14" s="35"/>
      <c r="I14" s="35"/>
      <c r="J14" s="35"/>
      <c r="K14" s="35"/>
      <c r="L14" s="35"/>
      <c r="M14" s="35"/>
      <c r="N14" s="35"/>
      <c r="O14" s="35"/>
    </row>
    <row r="15" spans="1:23" ht="11.85" customHeight="1" x14ac:dyDescent="0.2">
      <c r="A15" s="264" t="s">
        <v>11</v>
      </c>
      <c r="B15" s="283">
        <v>402000</v>
      </c>
      <c r="C15" s="283">
        <v>126000</v>
      </c>
      <c r="D15" s="283">
        <v>72000</v>
      </c>
      <c r="E15" s="284">
        <f t="shared" si="0"/>
        <v>600000</v>
      </c>
      <c r="F15" s="285" t="s">
        <v>32</v>
      </c>
      <c r="G15" s="35"/>
      <c r="H15" s="35"/>
      <c r="I15" s="35"/>
      <c r="J15" s="35"/>
      <c r="K15" s="35"/>
      <c r="L15" s="35"/>
      <c r="M15" s="35"/>
      <c r="N15" s="35"/>
      <c r="O15" s="35"/>
    </row>
    <row r="16" spans="1:23" ht="11.85" customHeight="1" x14ac:dyDescent="0.2">
      <c r="A16" s="264" t="s">
        <v>12</v>
      </c>
      <c r="B16" s="283">
        <v>348000</v>
      </c>
      <c r="C16" s="283">
        <v>66000</v>
      </c>
      <c r="D16" s="283">
        <v>186000</v>
      </c>
      <c r="E16" s="284">
        <f t="shared" si="0"/>
        <v>600000</v>
      </c>
      <c r="F16" s="285" t="s">
        <v>31</v>
      </c>
      <c r="G16" s="34"/>
      <c r="H16" s="34"/>
      <c r="I16" s="34"/>
      <c r="J16" s="34"/>
      <c r="K16" s="34"/>
      <c r="L16" s="34"/>
      <c r="M16" s="34"/>
      <c r="N16" s="34"/>
      <c r="O16" s="34"/>
      <c r="P16" s="34"/>
      <c r="Q16" s="34"/>
    </row>
    <row r="17" spans="1:27" ht="11.85" customHeight="1" x14ac:dyDescent="0.2">
      <c r="A17" s="264" t="s">
        <v>13</v>
      </c>
      <c r="B17" s="283">
        <v>250000</v>
      </c>
      <c r="C17" s="283">
        <v>105000</v>
      </c>
      <c r="D17" s="283">
        <v>145000</v>
      </c>
      <c r="E17" s="284">
        <f t="shared" si="0"/>
        <v>500000</v>
      </c>
      <c r="F17" s="285" t="s">
        <v>30</v>
      </c>
      <c r="G17" s="34"/>
      <c r="H17" s="34"/>
      <c r="I17" s="34"/>
      <c r="J17" s="34"/>
      <c r="K17" s="34"/>
      <c r="L17" s="34"/>
      <c r="M17" s="34"/>
      <c r="N17" s="34"/>
      <c r="O17" s="34"/>
    </row>
    <row r="18" spans="1:27" ht="4.5" customHeight="1" x14ac:dyDescent="0.2">
      <c r="A18" s="46"/>
      <c r="B18" s="45"/>
      <c r="C18" s="46"/>
      <c r="D18" s="43"/>
      <c r="E18" s="34"/>
      <c r="F18" s="34"/>
      <c r="G18" s="34"/>
      <c r="H18" s="34"/>
      <c r="I18" s="34"/>
      <c r="J18" s="34"/>
      <c r="K18" s="34"/>
      <c r="L18" s="34"/>
      <c r="M18" s="34"/>
      <c r="N18" s="34"/>
      <c r="O18" s="34"/>
    </row>
    <row r="19" spans="1:27" x14ac:dyDescent="0.2">
      <c r="A19" s="126" t="s">
        <v>63</v>
      </c>
      <c r="B19" s="34"/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  <c r="O19" s="34"/>
    </row>
    <row r="20" spans="1:27" ht="5.45" customHeight="1" x14ac:dyDescent="0.2"/>
    <row r="21" spans="1:27" s="7" customFormat="1" ht="20.25" x14ac:dyDescent="0.3">
      <c r="A21" s="140" t="s">
        <v>258</v>
      </c>
      <c r="B21" s="127"/>
      <c r="C21" s="127"/>
      <c r="D21" s="127"/>
      <c r="E21" s="127"/>
      <c r="F21" s="127"/>
      <c r="G21" s="127"/>
      <c r="H21" s="140" t="s">
        <v>257</v>
      </c>
      <c r="I21" s="127"/>
      <c r="J21" s="140"/>
      <c r="K21" s="127"/>
      <c r="L21" s="127"/>
      <c r="M21" s="127"/>
      <c r="N21" s="127"/>
      <c r="O21" s="127"/>
      <c r="P21" s="127"/>
      <c r="Q21" s="127"/>
    </row>
    <row r="22" spans="1:27" s="23" customFormat="1" x14ac:dyDescent="0.2">
      <c r="D22" s="34"/>
      <c r="E22" s="34"/>
      <c r="F22" s="34"/>
      <c r="G22" s="34"/>
      <c r="H22" s="34"/>
      <c r="I22" s="34"/>
      <c r="J22" s="34"/>
      <c r="K22" s="34"/>
      <c r="L22" s="34"/>
      <c r="M22" s="34"/>
      <c r="N22" s="34"/>
      <c r="O22" s="34"/>
      <c r="P22" s="22"/>
      <c r="Q22" s="22"/>
      <c r="R22" s="22"/>
      <c r="S22" s="22"/>
      <c r="T22" s="22"/>
      <c r="U22" s="22"/>
      <c r="V22" s="22"/>
      <c r="W22" s="22"/>
      <c r="X22" s="22"/>
      <c r="Y22" s="22"/>
      <c r="Z22" s="22"/>
      <c r="AA22" s="22"/>
    </row>
    <row r="23" spans="1:27" s="23" customFormat="1" x14ac:dyDescent="0.2"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  <c r="O23" s="34"/>
      <c r="P23" s="22"/>
      <c r="Q23" s="22"/>
      <c r="R23" s="22"/>
      <c r="S23" s="22"/>
      <c r="T23" s="22"/>
      <c r="U23" s="22"/>
      <c r="V23" s="22"/>
      <c r="W23" s="22"/>
      <c r="X23" s="22"/>
      <c r="Y23" s="22"/>
      <c r="Z23" s="22"/>
      <c r="AA23" s="22"/>
    </row>
    <row r="24" spans="1:27" s="23" customFormat="1" x14ac:dyDescent="0.2">
      <c r="D24" s="34"/>
      <c r="E24" s="34"/>
      <c r="F24" s="34"/>
      <c r="G24" s="34"/>
      <c r="H24" s="34"/>
      <c r="I24" s="34"/>
      <c r="J24" s="34"/>
      <c r="K24" s="34"/>
      <c r="L24" s="34"/>
      <c r="M24" s="34"/>
      <c r="N24" s="34"/>
      <c r="O24" s="34"/>
      <c r="P24" s="22"/>
      <c r="Q24" s="22"/>
      <c r="R24" s="22"/>
      <c r="S24" s="22"/>
      <c r="T24" s="22"/>
      <c r="U24" s="22"/>
      <c r="V24" s="22"/>
      <c r="W24" s="22"/>
      <c r="X24" s="22"/>
      <c r="Y24" s="22"/>
      <c r="Z24" s="22"/>
      <c r="AA24" s="22"/>
    </row>
    <row r="25" spans="1:27" s="23" customFormat="1" x14ac:dyDescent="0.2"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22"/>
      <c r="Q25" s="22"/>
      <c r="R25" s="22"/>
      <c r="S25" s="22"/>
      <c r="T25" s="22"/>
      <c r="U25" s="22"/>
      <c r="V25" s="22"/>
      <c r="W25" s="22"/>
      <c r="X25" s="22"/>
      <c r="Y25" s="22"/>
      <c r="Z25" s="22"/>
      <c r="AA25" s="22"/>
    </row>
    <row r="26" spans="1:27" s="23" customFormat="1" x14ac:dyDescent="0.2">
      <c r="D26" s="34"/>
      <c r="E26" s="34"/>
      <c r="F26" s="34"/>
      <c r="G26" s="34"/>
      <c r="H26" s="34"/>
      <c r="I26" s="34"/>
      <c r="J26" s="34"/>
      <c r="K26" s="34"/>
      <c r="L26" s="34"/>
      <c r="M26" s="34"/>
      <c r="N26" s="34"/>
      <c r="O26" s="34"/>
      <c r="P26" s="22"/>
      <c r="Q26" s="22"/>
      <c r="R26" s="22"/>
      <c r="S26" s="22"/>
      <c r="T26" s="22"/>
      <c r="U26" s="22"/>
      <c r="V26" s="22"/>
      <c r="W26" s="22"/>
      <c r="X26" s="22"/>
      <c r="Y26" s="22"/>
      <c r="Z26" s="22"/>
      <c r="AA26" s="22"/>
    </row>
    <row r="27" spans="1:27" s="23" customFormat="1" x14ac:dyDescent="0.2"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22"/>
      <c r="Q27" s="22"/>
      <c r="R27" s="22"/>
      <c r="S27" s="22"/>
      <c r="T27" s="22"/>
      <c r="U27" s="22"/>
      <c r="V27" s="22"/>
      <c r="W27" s="22"/>
      <c r="X27" s="22"/>
      <c r="Y27" s="22"/>
      <c r="Z27" s="22"/>
      <c r="AA27" s="22"/>
    </row>
    <row r="28" spans="1:27" s="23" customFormat="1" x14ac:dyDescent="0.2"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  <c r="O28" s="34"/>
      <c r="P28" s="22"/>
      <c r="Q28" s="22"/>
      <c r="R28" s="22"/>
      <c r="S28" s="22"/>
      <c r="T28" s="22"/>
      <c r="U28" s="22"/>
      <c r="V28" s="22"/>
      <c r="W28" s="22"/>
      <c r="X28" s="22"/>
      <c r="Y28" s="22"/>
      <c r="Z28" s="22"/>
      <c r="AA28" s="22"/>
    </row>
    <row r="29" spans="1:27" s="23" customFormat="1" x14ac:dyDescent="0.2"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  <c r="O29" s="34"/>
      <c r="P29" s="22"/>
      <c r="Q29" s="22"/>
      <c r="R29" s="22"/>
      <c r="S29" s="22"/>
      <c r="T29" s="22"/>
      <c r="U29" s="22"/>
      <c r="V29" s="22"/>
      <c r="W29" s="22"/>
      <c r="X29" s="22"/>
      <c r="Y29" s="22"/>
      <c r="Z29" s="22"/>
      <c r="AA29" s="22"/>
    </row>
    <row r="30" spans="1:27" s="23" customFormat="1" x14ac:dyDescent="0.2">
      <c r="A30" s="22"/>
      <c r="B30" s="22"/>
      <c r="C30" s="22"/>
      <c r="D30" s="34"/>
      <c r="E30" s="34"/>
      <c r="F30" s="34"/>
      <c r="G30" s="34"/>
      <c r="H30" s="34"/>
      <c r="I30" s="34"/>
      <c r="J30" s="34"/>
      <c r="K30" s="34"/>
      <c r="L30" s="34"/>
      <c r="M30" s="34"/>
      <c r="N30" s="34"/>
      <c r="O30" s="34"/>
      <c r="P30" s="22"/>
      <c r="Q30" s="22"/>
      <c r="R30" s="22"/>
      <c r="S30" s="22"/>
      <c r="T30" s="22"/>
      <c r="U30" s="22"/>
      <c r="V30" s="22"/>
      <c r="W30" s="22"/>
      <c r="X30" s="22"/>
      <c r="Y30" s="22"/>
      <c r="Z30" s="22"/>
      <c r="AA30" s="22"/>
    </row>
    <row r="31" spans="1:27" s="23" customFormat="1" x14ac:dyDescent="0.2">
      <c r="A31" s="22"/>
      <c r="B31" s="22"/>
      <c r="C31" s="22"/>
      <c r="D31" s="34"/>
      <c r="E31" s="34"/>
      <c r="F31" s="34"/>
      <c r="G31" s="34"/>
      <c r="H31" s="34"/>
      <c r="I31" s="34"/>
      <c r="J31" s="34"/>
      <c r="K31" s="34"/>
      <c r="L31" s="34"/>
      <c r="M31" s="34"/>
      <c r="N31" s="34"/>
      <c r="O31" s="34"/>
      <c r="P31" s="22"/>
      <c r="Q31" s="22"/>
      <c r="R31" s="22"/>
      <c r="S31" s="22"/>
      <c r="T31" s="22"/>
      <c r="U31" s="22"/>
      <c r="V31" s="22"/>
      <c r="W31" s="22"/>
      <c r="X31" s="22"/>
      <c r="Y31" s="22"/>
      <c r="Z31" s="22"/>
      <c r="AA31" s="22"/>
    </row>
    <row r="32" spans="1:27" s="23" customFormat="1" x14ac:dyDescent="0.2">
      <c r="G32" s="34"/>
      <c r="H32" s="34"/>
      <c r="I32" s="34"/>
      <c r="J32" s="34"/>
      <c r="K32" s="34"/>
      <c r="L32" s="34"/>
      <c r="M32" s="34"/>
      <c r="N32" s="34"/>
      <c r="O32" s="34"/>
      <c r="P32" s="22"/>
      <c r="Q32" s="22"/>
      <c r="R32" s="22"/>
      <c r="S32" s="22"/>
      <c r="T32" s="22"/>
      <c r="U32" s="22"/>
      <c r="V32" s="22"/>
      <c r="W32" s="22"/>
      <c r="X32" s="22"/>
      <c r="Y32" s="22"/>
      <c r="Z32" s="22"/>
      <c r="AA32" s="22"/>
    </row>
    <row r="33" spans="1:29" x14ac:dyDescent="0.2">
      <c r="G33" s="34"/>
      <c r="H33" s="34"/>
      <c r="I33" s="34"/>
      <c r="J33" s="34"/>
      <c r="K33" s="34"/>
      <c r="L33" s="34"/>
      <c r="M33" s="34"/>
      <c r="N33" s="34"/>
      <c r="O33" s="34"/>
    </row>
    <row r="34" spans="1:29" x14ac:dyDescent="0.2">
      <c r="G34" s="34"/>
      <c r="H34" s="34"/>
      <c r="I34" s="34"/>
      <c r="J34" s="34"/>
      <c r="K34" s="34"/>
      <c r="L34" s="34"/>
      <c r="M34" s="34"/>
      <c r="N34" s="34"/>
      <c r="O34" s="34"/>
    </row>
    <row r="40" spans="1:29" x14ac:dyDescent="0.2">
      <c r="P40" s="23"/>
      <c r="Q40" s="23"/>
      <c r="R40" s="23"/>
      <c r="S40" s="23"/>
      <c r="T40" s="23"/>
      <c r="U40" s="23"/>
      <c r="V40" s="23"/>
      <c r="W40" s="23"/>
      <c r="X40" s="23"/>
      <c r="Y40" s="23"/>
      <c r="Z40" s="23"/>
      <c r="AA40" s="23"/>
      <c r="AB40" s="23"/>
      <c r="AC40" s="23"/>
    </row>
    <row r="41" spans="1:29" s="7" customFormat="1" ht="20.25" x14ac:dyDescent="0.3">
      <c r="A41" s="140" t="s">
        <v>171</v>
      </c>
      <c r="B41" s="127"/>
      <c r="C41" s="127"/>
      <c r="D41" s="127"/>
      <c r="E41" s="127"/>
      <c r="F41" s="127"/>
      <c r="G41" s="127"/>
      <c r="H41" s="252" t="s">
        <v>259</v>
      </c>
      <c r="I41" s="127"/>
      <c r="J41" s="140"/>
      <c r="K41" s="127"/>
      <c r="L41" s="127"/>
      <c r="M41" s="127"/>
      <c r="N41" s="127"/>
      <c r="O41" s="127"/>
      <c r="P41" s="127"/>
      <c r="Q41" s="127"/>
    </row>
  </sheetData>
  <conditionalFormatting sqref="D18:D19 B18:B19">
    <cfRule type="cellIs" dxfId="29" priority="7" operator="lessThan">
      <formula>0</formula>
    </cfRule>
  </conditionalFormatting>
  <conditionalFormatting sqref="D5:D6">
    <cfRule type="cellIs" dxfId="28" priority="6" operator="lessThan">
      <formula>0</formula>
    </cfRule>
  </conditionalFormatting>
  <conditionalFormatting sqref="E8:E17">
    <cfRule type="cellIs" dxfId="27" priority="5" operator="lessThan">
      <formula>0</formula>
    </cfRule>
  </conditionalFormatting>
  <conditionalFormatting sqref="B8:D17">
    <cfRule type="cellIs" dxfId="26" priority="2" operator="lessThan">
      <formula>0</formula>
    </cfRule>
  </conditionalFormatting>
  <conditionalFormatting sqref="D3">
    <cfRule type="cellIs" dxfId="25" priority="1" operator="lessThan">
      <formula>0</formula>
    </cfRule>
  </conditionalFormatting>
  <hyperlinks>
    <hyperlink ref="Q1" location="Навигация!A1" display="к навигации"/>
    <hyperlink ref="Q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28"/>
  <dimension ref="A1:XEZ44"/>
  <sheetViews>
    <sheetView showGridLines="0" zoomScale="70" zoomScaleNormal="70" zoomScalePageLayoutView="80" workbookViewId="0">
      <pane ySplit="2" topLeftCell="A3" activePane="bottomLeft" state="frozen"/>
      <selection pane="bottomLeft" activeCell="A4" sqref="A4"/>
    </sheetView>
  </sheetViews>
  <sheetFormatPr defaultColWidth="9.42578125" defaultRowHeight="14.25" x14ac:dyDescent="0.2"/>
  <cols>
    <col min="1" max="1" width="10.7109375" style="23" customWidth="1"/>
    <col min="2" max="2" width="9.85546875" style="23" customWidth="1"/>
    <col min="3" max="3" width="8.85546875" style="23" customWidth="1"/>
    <col min="4" max="4" width="9.140625" style="23" customWidth="1"/>
    <col min="5" max="5" width="13.42578125" style="23" customWidth="1"/>
    <col min="6" max="17" width="8.85546875" style="23" customWidth="1"/>
    <col min="18" max="18" width="3" style="23" customWidth="1"/>
    <col min="19" max="20" width="8.85546875" style="22" customWidth="1"/>
    <col min="21" max="16384" width="9.42578125" style="22"/>
  </cols>
  <sheetData>
    <row r="1" spans="1:16380" s="6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147"/>
      <c r="O1" s="147"/>
      <c r="P1" s="2"/>
      <c r="Q1" s="148"/>
      <c r="R1" s="147" t="s">
        <v>176</v>
      </c>
    </row>
    <row r="2" spans="1:16380" s="6" customFormat="1" ht="24.75" customHeight="1" x14ac:dyDescent="0.35">
      <c r="A2" s="24" t="s">
        <v>544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147"/>
      <c r="O2" s="147"/>
      <c r="P2" s="2"/>
      <c r="Q2" s="148"/>
      <c r="R2" s="147" t="s">
        <v>14</v>
      </c>
    </row>
    <row r="3" spans="1:16380" s="40" customFormat="1" ht="10.7" customHeight="1" x14ac:dyDescent="0.2">
      <c r="A3" s="47"/>
      <c r="B3" s="47"/>
      <c r="C3" s="47"/>
      <c r="D3" s="47"/>
      <c r="E3" s="47"/>
      <c r="F3" s="47"/>
      <c r="G3" s="47"/>
      <c r="H3" s="47"/>
      <c r="I3" s="47"/>
      <c r="J3" s="47"/>
      <c r="K3" s="47"/>
      <c r="L3" s="47"/>
      <c r="M3" s="47"/>
      <c r="N3" s="47"/>
      <c r="O3" s="47"/>
      <c r="P3" s="47"/>
      <c r="Q3" s="47"/>
      <c r="R3" s="47"/>
      <c r="S3" s="47"/>
      <c r="T3" s="47"/>
      <c r="U3" s="47"/>
      <c r="V3" s="47"/>
      <c r="W3" s="47"/>
      <c r="X3" s="47"/>
      <c r="Y3" s="47"/>
      <c r="Z3" s="47"/>
      <c r="AA3" s="47"/>
      <c r="AB3" s="47"/>
      <c r="AC3" s="47"/>
      <c r="AD3" s="47"/>
      <c r="AE3" s="47"/>
      <c r="AF3" s="47"/>
      <c r="AG3" s="47"/>
      <c r="AH3" s="47"/>
      <c r="AI3" s="47"/>
      <c r="AJ3" s="47"/>
      <c r="AK3" s="47"/>
      <c r="AL3" s="47"/>
      <c r="AM3" s="47"/>
      <c r="AN3" s="47"/>
      <c r="AO3" s="47"/>
      <c r="AP3" s="47"/>
      <c r="AQ3" s="47"/>
      <c r="AR3" s="47"/>
      <c r="AS3" s="47"/>
      <c r="AT3" s="47"/>
      <c r="AU3" s="47"/>
      <c r="AV3" s="47"/>
      <c r="AW3" s="47"/>
      <c r="AX3" s="47"/>
      <c r="AY3" s="47"/>
      <c r="AZ3" s="47"/>
      <c r="BA3" s="47"/>
      <c r="BB3" s="47"/>
      <c r="BC3" s="47"/>
      <c r="BD3" s="47"/>
      <c r="BE3" s="47"/>
      <c r="BF3" s="47"/>
      <c r="BG3" s="47"/>
      <c r="BH3" s="47"/>
      <c r="BI3" s="47"/>
      <c r="BJ3" s="47"/>
      <c r="BK3" s="47"/>
      <c r="BL3" s="47"/>
      <c r="BM3" s="47"/>
      <c r="BN3" s="47"/>
      <c r="BO3" s="47"/>
      <c r="BP3" s="47"/>
      <c r="BQ3" s="47"/>
      <c r="BR3" s="47"/>
      <c r="BS3" s="47"/>
      <c r="BT3" s="47"/>
      <c r="BU3" s="47"/>
      <c r="BV3" s="47"/>
      <c r="BW3" s="47"/>
      <c r="BX3" s="47"/>
      <c r="BY3" s="47"/>
      <c r="BZ3" s="47"/>
      <c r="CA3" s="47"/>
      <c r="CB3" s="47"/>
      <c r="CC3" s="47"/>
      <c r="CD3" s="47"/>
      <c r="CE3" s="47"/>
      <c r="CF3" s="47"/>
      <c r="CG3" s="47"/>
      <c r="CH3" s="47"/>
      <c r="CI3" s="47"/>
      <c r="CJ3" s="47"/>
      <c r="CK3" s="47"/>
      <c r="CL3" s="47"/>
      <c r="CM3" s="47"/>
      <c r="CN3" s="47"/>
      <c r="CO3" s="47"/>
      <c r="CP3" s="47"/>
      <c r="CQ3" s="47"/>
      <c r="CR3" s="47"/>
      <c r="CS3" s="47"/>
      <c r="CT3" s="47"/>
      <c r="CU3" s="47"/>
      <c r="CV3" s="47"/>
      <c r="CW3" s="47"/>
      <c r="CX3" s="47"/>
      <c r="CY3" s="47"/>
      <c r="CZ3" s="47"/>
      <c r="DA3" s="47"/>
      <c r="DB3" s="47"/>
      <c r="DC3" s="47"/>
      <c r="DD3" s="47"/>
      <c r="DE3" s="47"/>
      <c r="DF3" s="47"/>
      <c r="DG3" s="47"/>
      <c r="DH3" s="47"/>
      <c r="DI3" s="47"/>
      <c r="DJ3" s="47"/>
      <c r="DK3" s="47"/>
      <c r="DL3" s="47"/>
      <c r="DM3" s="47"/>
      <c r="DN3" s="47"/>
      <c r="DO3" s="47"/>
      <c r="DP3" s="47"/>
      <c r="DQ3" s="47"/>
      <c r="DR3" s="47"/>
      <c r="DS3" s="47"/>
      <c r="DT3" s="47"/>
      <c r="DU3" s="47"/>
      <c r="DV3" s="47"/>
      <c r="DW3" s="47"/>
      <c r="DX3" s="47"/>
      <c r="DY3" s="47"/>
      <c r="DZ3" s="47"/>
      <c r="EA3" s="47"/>
      <c r="EB3" s="47"/>
      <c r="EC3" s="47"/>
      <c r="ED3" s="47"/>
      <c r="EE3" s="47"/>
      <c r="EF3" s="47"/>
      <c r="EG3" s="47"/>
      <c r="EH3" s="47"/>
      <c r="EI3" s="47"/>
      <c r="EJ3" s="47"/>
      <c r="EK3" s="47"/>
      <c r="EL3" s="47"/>
      <c r="EM3" s="47"/>
      <c r="EN3" s="47"/>
      <c r="EO3" s="47"/>
      <c r="EP3" s="47"/>
      <c r="EQ3" s="47"/>
      <c r="ER3" s="47"/>
      <c r="ES3" s="47"/>
      <c r="ET3" s="47"/>
      <c r="EU3" s="47"/>
      <c r="EV3" s="47"/>
      <c r="EW3" s="47"/>
      <c r="EX3" s="47"/>
      <c r="EY3" s="47"/>
      <c r="EZ3" s="47"/>
      <c r="FA3" s="47"/>
      <c r="FB3" s="47"/>
      <c r="FC3" s="47"/>
      <c r="FD3" s="47"/>
      <c r="FE3" s="47"/>
      <c r="FF3" s="47"/>
      <c r="FG3" s="47"/>
      <c r="FH3" s="47"/>
      <c r="FI3" s="47"/>
      <c r="FJ3" s="47"/>
      <c r="FK3" s="47"/>
      <c r="FL3" s="47"/>
      <c r="FM3" s="47"/>
      <c r="FN3" s="47"/>
      <c r="FO3" s="47"/>
      <c r="FP3" s="47"/>
      <c r="FQ3" s="47"/>
      <c r="FR3" s="47"/>
      <c r="FS3" s="47"/>
      <c r="FT3" s="47"/>
      <c r="FU3" s="47"/>
      <c r="FV3" s="47"/>
      <c r="FW3" s="47"/>
      <c r="FX3" s="47"/>
      <c r="FY3" s="47"/>
      <c r="FZ3" s="47"/>
      <c r="GA3" s="47"/>
      <c r="GB3" s="47"/>
      <c r="GC3" s="47"/>
      <c r="GD3" s="47"/>
      <c r="GE3" s="47"/>
      <c r="GF3" s="47"/>
      <c r="GG3" s="47"/>
      <c r="GH3" s="47"/>
      <c r="GI3" s="47"/>
      <c r="GJ3" s="47"/>
      <c r="GK3" s="47"/>
      <c r="GL3" s="47"/>
      <c r="GM3" s="47"/>
      <c r="GN3" s="47"/>
      <c r="GO3" s="47"/>
      <c r="GP3" s="47"/>
      <c r="GQ3" s="47"/>
      <c r="GR3" s="47"/>
      <c r="GS3" s="47"/>
      <c r="GT3" s="47"/>
      <c r="GU3" s="47"/>
      <c r="GV3" s="47"/>
      <c r="GW3" s="47"/>
      <c r="GX3" s="47"/>
      <c r="GY3" s="47"/>
      <c r="GZ3" s="47"/>
      <c r="HA3" s="47"/>
      <c r="HB3" s="47"/>
      <c r="HC3" s="47"/>
      <c r="HD3" s="47"/>
      <c r="HE3" s="47"/>
      <c r="HF3" s="47"/>
      <c r="HG3" s="47"/>
      <c r="HH3" s="47"/>
      <c r="HI3" s="47"/>
      <c r="HJ3" s="47"/>
      <c r="HK3" s="47"/>
      <c r="HL3" s="47"/>
      <c r="HM3" s="47"/>
      <c r="HN3" s="47"/>
      <c r="HO3" s="47"/>
      <c r="HP3" s="47"/>
      <c r="HQ3" s="47"/>
      <c r="HR3" s="47"/>
      <c r="HS3" s="47"/>
      <c r="HT3" s="47"/>
      <c r="HU3" s="47"/>
      <c r="HV3" s="47"/>
      <c r="HW3" s="47"/>
      <c r="HX3" s="47"/>
      <c r="HY3" s="47"/>
      <c r="HZ3" s="47"/>
      <c r="IA3" s="47"/>
      <c r="IB3" s="47"/>
      <c r="IC3" s="47"/>
      <c r="ID3" s="47"/>
      <c r="IE3" s="47"/>
      <c r="IF3" s="47"/>
      <c r="IG3" s="47"/>
      <c r="IH3" s="47"/>
      <c r="II3" s="47"/>
      <c r="IJ3" s="47"/>
      <c r="IK3" s="47"/>
      <c r="IL3" s="47"/>
      <c r="IM3" s="47"/>
      <c r="IN3" s="47"/>
      <c r="IO3" s="47"/>
      <c r="IP3" s="47"/>
      <c r="IQ3" s="47"/>
      <c r="IR3" s="47"/>
      <c r="IS3" s="47"/>
      <c r="IT3" s="47"/>
      <c r="IU3" s="47"/>
      <c r="IV3" s="47"/>
      <c r="IW3" s="47"/>
      <c r="IX3" s="47"/>
      <c r="IY3" s="47"/>
      <c r="IZ3" s="47"/>
      <c r="JA3" s="47"/>
      <c r="JB3" s="47"/>
      <c r="JC3" s="47"/>
      <c r="JD3" s="47"/>
      <c r="JE3" s="47"/>
      <c r="JF3" s="47"/>
      <c r="JG3" s="47"/>
      <c r="JH3" s="47"/>
      <c r="JI3" s="47"/>
      <c r="JJ3" s="47"/>
      <c r="JK3" s="47"/>
      <c r="JL3" s="47"/>
      <c r="JM3" s="47"/>
      <c r="JN3" s="47"/>
      <c r="JO3" s="47"/>
      <c r="JP3" s="47"/>
      <c r="JQ3" s="47"/>
      <c r="JR3" s="47"/>
      <c r="JS3" s="47"/>
      <c r="JT3" s="47"/>
      <c r="JU3" s="47"/>
      <c r="JV3" s="47"/>
      <c r="JW3" s="47"/>
      <c r="JX3" s="47"/>
      <c r="JY3" s="47"/>
      <c r="JZ3" s="47"/>
      <c r="KA3" s="47"/>
      <c r="KB3" s="47"/>
      <c r="KC3" s="47"/>
      <c r="KD3" s="47"/>
      <c r="KE3" s="47"/>
      <c r="KF3" s="47"/>
      <c r="KG3" s="47"/>
      <c r="KH3" s="47"/>
      <c r="KI3" s="47"/>
      <c r="KJ3" s="47"/>
      <c r="KK3" s="47"/>
      <c r="KL3" s="47"/>
      <c r="KM3" s="47"/>
      <c r="KN3" s="47"/>
      <c r="KO3" s="47"/>
      <c r="KP3" s="47"/>
      <c r="KQ3" s="47"/>
      <c r="KR3" s="47"/>
      <c r="KS3" s="47"/>
      <c r="KT3" s="47"/>
      <c r="KU3" s="47"/>
      <c r="KV3" s="47"/>
      <c r="KW3" s="47"/>
      <c r="KX3" s="47"/>
      <c r="KY3" s="47"/>
      <c r="KZ3" s="47"/>
      <c r="LA3" s="47"/>
      <c r="LB3" s="47"/>
      <c r="LC3" s="47"/>
      <c r="LD3" s="47"/>
      <c r="LE3" s="47"/>
      <c r="LF3" s="47"/>
      <c r="LG3" s="47"/>
      <c r="LH3" s="47"/>
      <c r="LI3" s="47"/>
      <c r="LJ3" s="47"/>
      <c r="LK3" s="47"/>
      <c r="LL3" s="47"/>
      <c r="LM3" s="47"/>
      <c r="LN3" s="47"/>
      <c r="LO3" s="47"/>
      <c r="LP3" s="47"/>
      <c r="LQ3" s="47"/>
      <c r="LR3" s="47"/>
      <c r="LS3" s="47"/>
      <c r="LT3" s="47"/>
      <c r="LU3" s="47"/>
      <c r="LV3" s="47"/>
      <c r="LW3" s="47"/>
      <c r="LX3" s="47"/>
      <c r="LY3" s="47"/>
      <c r="LZ3" s="47"/>
      <c r="MA3" s="47"/>
      <c r="MB3" s="47"/>
      <c r="MC3" s="47"/>
      <c r="MD3" s="47"/>
      <c r="ME3" s="47"/>
      <c r="MF3" s="47"/>
      <c r="MG3" s="47"/>
      <c r="MH3" s="47"/>
      <c r="MI3" s="47"/>
      <c r="MJ3" s="47"/>
      <c r="MK3" s="47"/>
      <c r="ML3" s="47"/>
      <c r="MM3" s="47"/>
      <c r="MN3" s="47"/>
      <c r="MO3" s="47"/>
      <c r="MP3" s="47"/>
      <c r="MQ3" s="47"/>
      <c r="MR3" s="47"/>
      <c r="MS3" s="47"/>
      <c r="MT3" s="47"/>
      <c r="MU3" s="47"/>
      <c r="MV3" s="47"/>
      <c r="MW3" s="47"/>
      <c r="MX3" s="47"/>
      <c r="MY3" s="47"/>
      <c r="MZ3" s="47"/>
      <c r="NA3" s="47"/>
      <c r="NB3" s="47"/>
      <c r="NC3" s="47"/>
      <c r="ND3" s="47"/>
      <c r="NE3" s="47"/>
      <c r="NF3" s="47"/>
      <c r="NG3" s="47"/>
      <c r="NH3" s="47"/>
      <c r="NI3" s="47"/>
      <c r="NJ3" s="47"/>
      <c r="NK3" s="47"/>
      <c r="NL3" s="47"/>
      <c r="NM3" s="47"/>
      <c r="NN3" s="47"/>
      <c r="NO3" s="47"/>
      <c r="NP3" s="47"/>
      <c r="NQ3" s="47"/>
      <c r="NR3" s="47"/>
      <c r="NS3" s="47"/>
      <c r="NT3" s="47"/>
      <c r="NU3" s="47"/>
      <c r="NV3" s="47"/>
      <c r="NW3" s="47"/>
      <c r="NX3" s="47"/>
      <c r="NY3" s="47"/>
      <c r="NZ3" s="47"/>
      <c r="OA3" s="47"/>
      <c r="OB3" s="47"/>
      <c r="OC3" s="47"/>
      <c r="OD3" s="47"/>
      <c r="OE3" s="47"/>
      <c r="OF3" s="47"/>
      <c r="OG3" s="47"/>
      <c r="OH3" s="47"/>
      <c r="OI3" s="47"/>
      <c r="OJ3" s="47"/>
      <c r="OK3" s="47"/>
      <c r="OL3" s="47"/>
      <c r="OM3" s="47"/>
      <c r="ON3" s="47"/>
      <c r="OO3" s="47"/>
      <c r="OP3" s="47"/>
      <c r="OQ3" s="47"/>
      <c r="OR3" s="47"/>
      <c r="OS3" s="47"/>
      <c r="OT3" s="47"/>
      <c r="OU3" s="47"/>
      <c r="OV3" s="47"/>
      <c r="OW3" s="47"/>
      <c r="OX3" s="47"/>
      <c r="OY3" s="47"/>
      <c r="OZ3" s="47"/>
      <c r="PA3" s="47"/>
      <c r="PB3" s="47"/>
      <c r="PC3" s="47"/>
      <c r="PD3" s="47"/>
      <c r="PE3" s="47"/>
      <c r="PF3" s="47"/>
      <c r="PG3" s="47"/>
      <c r="PH3" s="47"/>
      <c r="PI3" s="47"/>
      <c r="PJ3" s="47"/>
      <c r="PK3" s="47"/>
      <c r="PL3" s="47"/>
      <c r="PM3" s="47"/>
      <c r="PN3" s="47"/>
      <c r="PO3" s="47"/>
      <c r="PP3" s="47"/>
      <c r="PQ3" s="47"/>
      <c r="PR3" s="47"/>
      <c r="PS3" s="47"/>
      <c r="PT3" s="47"/>
      <c r="PU3" s="47"/>
      <c r="PV3" s="47"/>
      <c r="PW3" s="47"/>
      <c r="PX3" s="47"/>
      <c r="PY3" s="47"/>
      <c r="PZ3" s="47"/>
      <c r="QA3" s="47"/>
      <c r="QB3" s="47"/>
      <c r="QC3" s="47"/>
      <c r="QD3" s="47"/>
      <c r="QE3" s="47"/>
      <c r="QF3" s="47"/>
      <c r="QG3" s="47"/>
      <c r="QH3" s="47"/>
      <c r="QI3" s="47"/>
      <c r="QJ3" s="47"/>
      <c r="QK3" s="47"/>
      <c r="QL3" s="47"/>
      <c r="QM3" s="47"/>
      <c r="QN3" s="47"/>
      <c r="QO3" s="47"/>
      <c r="QP3" s="47"/>
      <c r="QQ3" s="47"/>
      <c r="QR3" s="47"/>
      <c r="QS3" s="47"/>
      <c r="QT3" s="47"/>
      <c r="QU3" s="47"/>
      <c r="QV3" s="47"/>
      <c r="QW3" s="47"/>
      <c r="QX3" s="47"/>
      <c r="QY3" s="47"/>
      <c r="QZ3" s="47"/>
      <c r="RA3" s="47"/>
      <c r="RB3" s="47"/>
      <c r="RC3" s="47"/>
      <c r="RD3" s="47"/>
      <c r="RE3" s="47"/>
      <c r="RF3" s="47"/>
      <c r="RG3" s="47"/>
      <c r="RH3" s="47"/>
      <c r="RI3" s="47"/>
      <c r="RJ3" s="47"/>
      <c r="RK3" s="47"/>
      <c r="RL3" s="47"/>
      <c r="RM3" s="47"/>
      <c r="RN3" s="47"/>
      <c r="RO3" s="47"/>
      <c r="RP3" s="47"/>
      <c r="RQ3" s="47"/>
      <c r="RR3" s="47"/>
      <c r="RS3" s="47"/>
      <c r="RT3" s="47"/>
      <c r="RU3" s="47"/>
      <c r="RV3" s="47"/>
      <c r="RW3" s="47"/>
      <c r="RX3" s="47"/>
      <c r="RY3" s="47"/>
      <c r="RZ3" s="47"/>
      <c r="SA3" s="47"/>
      <c r="SB3" s="47"/>
      <c r="SC3" s="47"/>
      <c r="SD3" s="47"/>
      <c r="SE3" s="47"/>
      <c r="SF3" s="47"/>
      <c r="SG3" s="47"/>
      <c r="SH3" s="47"/>
      <c r="SI3" s="47"/>
      <c r="SJ3" s="47"/>
      <c r="SK3" s="47"/>
      <c r="SL3" s="47"/>
      <c r="SM3" s="47"/>
      <c r="SN3" s="47"/>
      <c r="SO3" s="47"/>
      <c r="SP3" s="47"/>
      <c r="SQ3" s="47"/>
      <c r="SR3" s="47"/>
      <c r="SS3" s="47"/>
      <c r="ST3" s="47"/>
      <c r="SU3" s="47"/>
      <c r="SV3" s="47"/>
      <c r="SW3" s="47"/>
      <c r="SX3" s="47"/>
      <c r="SY3" s="47"/>
      <c r="SZ3" s="47"/>
      <c r="TA3" s="47"/>
      <c r="TB3" s="47"/>
      <c r="TC3" s="47"/>
      <c r="TD3" s="47"/>
      <c r="TE3" s="47"/>
      <c r="TF3" s="47"/>
      <c r="TG3" s="47"/>
      <c r="TH3" s="47"/>
      <c r="TI3" s="47"/>
      <c r="TJ3" s="47"/>
      <c r="TK3" s="47"/>
      <c r="TL3" s="47"/>
      <c r="TM3" s="47"/>
      <c r="TN3" s="47"/>
      <c r="TO3" s="47"/>
      <c r="TP3" s="47"/>
      <c r="TQ3" s="47"/>
      <c r="TR3" s="47"/>
      <c r="TS3" s="47"/>
      <c r="TT3" s="47"/>
      <c r="TU3" s="47"/>
      <c r="TV3" s="47"/>
      <c r="TW3" s="47"/>
      <c r="TX3" s="47"/>
      <c r="TY3" s="47"/>
      <c r="TZ3" s="47"/>
      <c r="UA3" s="47"/>
      <c r="UB3" s="47"/>
      <c r="UC3" s="47"/>
      <c r="UD3" s="47"/>
      <c r="UE3" s="47"/>
      <c r="UF3" s="47"/>
      <c r="UG3" s="47"/>
      <c r="UH3" s="47"/>
      <c r="UI3" s="47"/>
      <c r="UJ3" s="47"/>
      <c r="UK3" s="47"/>
      <c r="UL3" s="47"/>
      <c r="UM3" s="47"/>
      <c r="UN3" s="47"/>
      <c r="UO3" s="47"/>
      <c r="UP3" s="47"/>
      <c r="UQ3" s="47"/>
      <c r="UR3" s="47"/>
      <c r="US3" s="47"/>
      <c r="UT3" s="47"/>
      <c r="UU3" s="47"/>
      <c r="UV3" s="47"/>
      <c r="UW3" s="47"/>
      <c r="UX3" s="47"/>
      <c r="UY3" s="47"/>
      <c r="UZ3" s="47"/>
      <c r="VA3" s="47"/>
      <c r="VB3" s="47"/>
      <c r="VC3" s="47"/>
      <c r="VD3" s="47"/>
      <c r="VE3" s="47"/>
      <c r="VF3" s="47"/>
      <c r="VG3" s="47"/>
      <c r="VH3" s="47"/>
      <c r="VI3" s="47"/>
      <c r="VJ3" s="47"/>
      <c r="VK3" s="47"/>
      <c r="VL3" s="47"/>
      <c r="VM3" s="47"/>
      <c r="VN3" s="47"/>
      <c r="VO3" s="47"/>
      <c r="VP3" s="47"/>
      <c r="VQ3" s="47"/>
      <c r="VR3" s="47"/>
      <c r="VS3" s="47"/>
      <c r="VT3" s="47"/>
      <c r="VU3" s="47"/>
      <c r="VV3" s="47"/>
      <c r="VW3" s="47"/>
      <c r="VX3" s="47"/>
      <c r="VY3" s="47"/>
      <c r="VZ3" s="47"/>
      <c r="WA3" s="47"/>
      <c r="WB3" s="47"/>
      <c r="WC3" s="47"/>
      <c r="WD3" s="47"/>
      <c r="WE3" s="47"/>
      <c r="WF3" s="47"/>
      <c r="WG3" s="47"/>
      <c r="WH3" s="47"/>
      <c r="WI3" s="47"/>
      <c r="WJ3" s="47"/>
      <c r="WK3" s="47"/>
      <c r="WL3" s="47"/>
      <c r="WM3" s="47"/>
      <c r="WN3" s="47"/>
      <c r="WO3" s="47"/>
      <c r="WP3" s="47"/>
      <c r="WQ3" s="47"/>
      <c r="WR3" s="47"/>
      <c r="WS3" s="47"/>
      <c r="WT3" s="47"/>
      <c r="WU3" s="47"/>
      <c r="WV3" s="47"/>
      <c r="WW3" s="47"/>
      <c r="WX3" s="47"/>
      <c r="WY3" s="47"/>
      <c r="WZ3" s="47"/>
      <c r="XA3" s="47"/>
      <c r="XB3" s="47"/>
      <c r="XC3" s="47"/>
      <c r="XD3" s="47"/>
      <c r="XE3" s="47"/>
      <c r="XF3" s="47"/>
      <c r="XG3" s="47"/>
      <c r="XH3" s="47"/>
      <c r="XI3" s="47"/>
      <c r="XJ3" s="47"/>
      <c r="XK3" s="47"/>
      <c r="XL3" s="47"/>
      <c r="XM3" s="47"/>
      <c r="XN3" s="47"/>
      <c r="XO3" s="47"/>
      <c r="XP3" s="47"/>
      <c r="XQ3" s="47"/>
      <c r="XR3" s="47"/>
      <c r="XS3" s="47"/>
      <c r="XT3" s="47"/>
      <c r="XU3" s="47"/>
      <c r="XV3" s="47"/>
      <c r="XW3" s="47"/>
      <c r="XX3" s="47"/>
      <c r="XY3" s="47"/>
      <c r="XZ3" s="47"/>
      <c r="YA3" s="47"/>
      <c r="YB3" s="47"/>
      <c r="YC3" s="47"/>
      <c r="YD3" s="47"/>
      <c r="YE3" s="47"/>
      <c r="YF3" s="47"/>
      <c r="YG3" s="47"/>
      <c r="YH3" s="47"/>
      <c r="YI3" s="47"/>
      <c r="YJ3" s="47"/>
      <c r="YK3" s="47"/>
      <c r="YL3" s="47"/>
      <c r="YM3" s="47"/>
      <c r="YN3" s="47"/>
      <c r="YO3" s="47"/>
      <c r="YP3" s="47"/>
      <c r="YQ3" s="47"/>
      <c r="YR3" s="47"/>
      <c r="YS3" s="47"/>
      <c r="YT3" s="47"/>
      <c r="YU3" s="47"/>
      <c r="YV3" s="47"/>
      <c r="YW3" s="47"/>
      <c r="YX3" s="47"/>
      <c r="YY3" s="47"/>
      <c r="YZ3" s="47"/>
      <c r="ZA3" s="47"/>
      <c r="ZB3" s="47"/>
      <c r="ZC3" s="47"/>
      <c r="ZD3" s="47"/>
      <c r="ZE3" s="47"/>
      <c r="ZF3" s="47"/>
      <c r="ZG3" s="47"/>
      <c r="ZH3" s="47"/>
      <c r="ZI3" s="47"/>
      <c r="ZJ3" s="47"/>
      <c r="ZK3" s="47"/>
      <c r="ZL3" s="47"/>
      <c r="ZM3" s="47"/>
      <c r="ZN3" s="47"/>
      <c r="ZO3" s="47"/>
      <c r="ZP3" s="47"/>
      <c r="ZQ3" s="47"/>
      <c r="ZR3" s="47"/>
      <c r="ZS3" s="47"/>
      <c r="ZT3" s="47"/>
      <c r="ZU3" s="47"/>
      <c r="ZV3" s="47"/>
      <c r="ZW3" s="47"/>
      <c r="ZX3" s="47"/>
      <c r="ZY3" s="47"/>
      <c r="ZZ3" s="47"/>
      <c r="AAA3" s="47"/>
      <c r="AAB3" s="47"/>
      <c r="AAC3" s="47"/>
      <c r="AAD3" s="47"/>
      <c r="AAE3" s="47"/>
      <c r="AAF3" s="47"/>
      <c r="AAG3" s="47"/>
      <c r="AAH3" s="47"/>
      <c r="AAI3" s="47"/>
      <c r="AAJ3" s="47"/>
      <c r="AAK3" s="47"/>
      <c r="AAL3" s="47"/>
      <c r="AAM3" s="47"/>
      <c r="AAN3" s="47"/>
      <c r="AAO3" s="47"/>
      <c r="AAP3" s="47"/>
      <c r="AAQ3" s="47"/>
      <c r="AAR3" s="47"/>
      <c r="AAS3" s="47"/>
      <c r="AAT3" s="47"/>
      <c r="AAU3" s="47"/>
      <c r="AAV3" s="47"/>
      <c r="AAW3" s="47"/>
      <c r="AAX3" s="47"/>
      <c r="AAY3" s="47"/>
      <c r="AAZ3" s="47"/>
      <c r="ABA3" s="47"/>
      <c r="ABB3" s="47"/>
      <c r="ABC3" s="47"/>
      <c r="ABD3" s="47"/>
      <c r="ABE3" s="47"/>
      <c r="ABF3" s="47"/>
      <c r="ABG3" s="47"/>
      <c r="ABH3" s="47"/>
      <c r="ABI3" s="47"/>
      <c r="ABJ3" s="47"/>
      <c r="ABK3" s="47"/>
      <c r="ABL3" s="47"/>
      <c r="ABM3" s="47"/>
      <c r="ABN3" s="47"/>
      <c r="ABO3" s="47"/>
      <c r="ABP3" s="47"/>
      <c r="ABQ3" s="47"/>
      <c r="ABR3" s="47"/>
      <c r="ABS3" s="47"/>
      <c r="ABT3" s="47"/>
      <c r="ABU3" s="47"/>
      <c r="ABV3" s="47"/>
      <c r="ABW3" s="47"/>
      <c r="ABX3" s="47"/>
      <c r="ABY3" s="47"/>
      <c r="ABZ3" s="47"/>
      <c r="ACA3" s="47"/>
      <c r="ACB3" s="47"/>
      <c r="ACC3" s="47"/>
      <c r="ACD3" s="47"/>
      <c r="ACE3" s="47"/>
      <c r="ACF3" s="47"/>
      <c r="ACG3" s="47"/>
      <c r="ACH3" s="47"/>
      <c r="ACI3" s="47"/>
      <c r="ACJ3" s="47"/>
      <c r="ACK3" s="47"/>
      <c r="ACL3" s="47"/>
      <c r="ACM3" s="47"/>
      <c r="ACN3" s="47"/>
      <c r="ACO3" s="47"/>
      <c r="ACP3" s="47"/>
      <c r="ACQ3" s="47"/>
      <c r="ACR3" s="47"/>
      <c r="ACS3" s="47"/>
      <c r="ACT3" s="47"/>
      <c r="ACU3" s="47"/>
      <c r="ACV3" s="47"/>
      <c r="ACW3" s="47"/>
      <c r="ACX3" s="47"/>
      <c r="ACY3" s="47"/>
      <c r="ACZ3" s="47"/>
      <c r="ADA3" s="47"/>
      <c r="ADB3" s="47"/>
      <c r="ADC3" s="47"/>
      <c r="ADD3" s="47"/>
      <c r="ADE3" s="47"/>
      <c r="ADF3" s="47"/>
      <c r="ADG3" s="47"/>
      <c r="ADH3" s="47"/>
      <c r="ADI3" s="47"/>
      <c r="ADJ3" s="47"/>
      <c r="ADK3" s="47"/>
      <c r="ADL3" s="47"/>
      <c r="ADM3" s="47"/>
      <c r="ADN3" s="47"/>
      <c r="ADO3" s="47"/>
      <c r="ADP3" s="47"/>
      <c r="ADQ3" s="47"/>
      <c r="ADR3" s="47"/>
      <c r="ADS3" s="47"/>
      <c r="ADT3" s="47"/>
      <c r="ADU3" s="47"/>
      <c r="ADV3" s="47"/>
      <c r="ADW3" s="47"/>
      <c r="ADX3" s="47"/>
      <c r="ADY3" s="47"/>
      <c r="ADZ3" s="47"/>
      <c r="AEA3" s="47"/>
      <c r="AEB3" s="47"/>
      <c r="AEC3" s="47"/>
      <c r="AED3" s="47"/>
      <c r="AEE3" s="47"/>
      <c r="AEF3" s="47"/>
      <c r="AEG3" s="47"/>
      <c r="AEH3" s="47"/>
      <c r="AEI3" s="47"/>
      <c r="AEJ3" s="47"/>
      <c r="AEK3" s="47"/>
      <c r="AEL3" s="47"/>
      <c r="AEM3" s="47"/>
      <c r="AEN3" s="47"/>
      <c r="AEO3" s="47"/>
      <c r="AEP3" s="47"/>
      <c r="AEQ3" s="47"/>
      <c r="AER3" s="47"/>
      <c r="AES3" s="47"/>
      <c r="AET3" s="47"/>
      <c r="AEU3" s="47"/>
      <c r="AEV3" s="47"/>
      <c r="AEW3" s="47"/>
      <c r="AEX3" s="47"/>
      <c r="AEY3" s="47"/>
      <c r="AEZ3" s="47"/>
      <c r="AFA3" s="47"/>
      <c r="AFB3" s="47"/>
      <c r="AFC3" s="47"/>
      <c r="AFD3" s="47"/>
      <c r="AFE3" s="47"/>
      <c r="AFF3" s="47"/>
      <c r="AFG3" s="47"/>
      <c r="AFH3" s="47"/>
      <c r="AFI3" s="47"/>
      <c r="AFJ3" s="47"/>
      <c r="AFK3" s="47"/>
      <c r="AFL3" s="47"/>
      <c r="AFM3" s="47"/>
      <c r="AFN3" s="47"/>
      <c r="AFO3" s="47"/>
      <c r="AFP3" s="47"/>
      <c r="AFQ3" s="47"/>
      <c r="AFR3" s="47"/>
      <c r="AFS3" s="47"/>
      <c r="AFT3" s="47"/>
      <c r="AFU3" s="47"/>
      <c r="AFV3" s="47"/>
      <c r="AFW3" s="47"/>
      <c r="AFX3" s="47"/>
      <c r="AFY3" s="47"/>
      <c r="AFZ3" s="47"/>
      <c r="AGA3" s="47"/>
      <c r="AGB3" s="47"/>
      <c r="AGC3" s="47"/>
      <c r="AGD3" s="47"/>
      <c r="AGE3" s="47"/>
      <c r="AGF3" s="47"/>
      <c r="AGG3" s="47"/>
      <c r="AGH3" s="47"/>
      <c r="AGI3" s="47"/>
      <c r="AGJ3" s="47"/>
      <c r="AGK3" s="47"/>
      <c r="AGL3" s="47"/>
      <c r="AGM3" s="47"/>
      <c r="AGN3" s="47"/>
      <c r="AGO3" s="47"/>
      <c r="AGP3" s="47"/>
      <c r="AGQ3" s="47"/>
      <c r="AGR3" s="47"/>
      <c r="AGS3" s="47"/>
      <c r="AGT3" s="47"/>
      <c r="AGU3" s="47"/>
      <c r="AGV3" s="47"/>
      <c r="AGW3" s="47"/>
      <c r="AGX3" s="47"/>
      <c r="AGY3" s="47"/>
      <c r="AGZ3" s="47"/>
      <c r="AHA3" s="47"/>
      <c r="AHB3" s="47"/>
      <c r="AHC3" s="47"/>
      <c r="AHD3" s="47"/>
      <c r="AHE3" s="47"/>
      <c r="AHF3" s="47"/>
      <c r="AHG3" s="47"/>
      <c r="AHH3" s="47"/>
      <c r="AHI3" s="47"/>
      <c r="AHJ3" s="47"/>
      <c r="AHK3" s="47"/>
      <c r="AHL3" s="47"/>
      <c r="AHM3" s="47"/>
      <c r="AHN3" s="47"/>
      <c r="AHO3" s="47"/>
      <c r="AHP3" s="47"/>
      <c r="AHQ3" s="47"/>
      <c r="AHR3" s="47"/>
      <c r="AHS3" s="47"/>
      <c r="AHT3" s="47"/>
      <c r="AHU3" s="47"/>
      <c r="AHV3" s="47"/>
      <c r="AHW3" s="47"/>
      <c r="AHX3" s="47"/>
      <c r="AHY3" s="47"/>
      <c r="AHZ3" s="47"/>
      <c r="AIA3" s="47"/>
      <c r="AIB3" s="47"/>
      <c r="AIC3" s="47"/>
      <c r="AID3" s="47"/>
      <c r="AIE3" s="47"/>
      <c r="AIF3" s="47"/>
      <c r="AIG3" s="47"/>
      <c r="AIH3" s="47"/>
      <c r="AII3" s="47"/>
      <c r="AIJ3" s="47"/>
      <c r="AIK3" s="47"/>
      <c r="AIL3" s="47"/>
      <c r="AIM3" s="47"/>
      <c r="AIN3" s="47"/>
      <c r="AIO3" s="47"/>
      <c r="AIP3" s="47"/>
      <c r="AIQ3" s="47"/>
      <c r="AIR3" s="47"/>
      <c r="AIS3" s="47"/>
      <c r="AIT3" s="47"/>
      <c r="AIU3" s="47"/>
      <c r="AIV3" s="47"/>
      <c r="AIW3" s="47"/>
      <c r="AIX3" s="47"/>
      <c r="AIY3" s="47"/>
      <c r="AIZ3" s="47"/>
      <c r="AJA3" s="47"/>
      <c r="AJB3" s="47"/>
      <c r="AJC3" s="47"/>
      <c r="AJD3" s="47"/>
      <c r="AJE3" s="47"/>
      <c r="AJF3" s="47"/>
      <c r="AJG3" s="47"/>
      <c r="AJH3" s="47"/>
      <c r="AJI3" s="47"/>
      <c r="AJJ3" s="47"/>
      <c r="AJK3" s="47"/>
      <c r="AJL3" s="47"/>
      <c r="AJM3" s="47"/>
      <c r="AJN3" s="47"/>
      <c r="AJO3" s="47"/>
      <c r="AJP3" s="47"/>
      <c r="AJQ3" s="47"/>
      <c r="AJR3" s="47"/>
      <c r="AJS3" s="47"/>
      <c r="AJT3" s="47"/>
      <c r="AJU3" s="47"/>
      <c r="AJV3" s="47"/>
      <c r="AJW3" s="47"/>
      <c r="AJX3" s="47"/>
      <c r="AJY3" s="47"/>
      <c r="AJZ3" s="47"/>
      <c r="AKA3" s="47"/>
      <c r="AKB3" s="47"/>
      <c r="AKC3" s="47"/>
      <c r="AKD3" s="47"/>
      <c r="AKE3" s="47"/>
      <c r="AKF3" s="47"/>
      <c r="AKG3" s="47"/>
      <c r="AKH3" s="47"/>
      <c r="AKI3" s="47"/>
      <c r="AKJ3" s="47"/>
      <c r="AKK3" s="47"/>
      <c r="AKL3" s="47"/>
      <c r="AKM3" s="47"/>
      <c r="AKN3" s="47"/>
      <c r="AKO3" s="47"/>
      <c r="AKP3" s="47"/>
      <c r="AKQ3" s="47"/>
      <c r="AKR3" s="47"/>
      <c r="AKS3" s="47"/>
      <c r="AKT3" s="47"/>
      <c r="AKU3" s="47"/>
      <c r="AKV3" s="47"/>
      <c r="AKW3" s="47"/>
      <c r="AKX3" s="47"/>
      <c r="AKY3" s="47"/>
      <c r="AKZ3" s="47"/>
      <c r="ALA3" s="47"/>
      <c r="ALB3" s="47"/>
      <c r="ALC3" s="47"/>
      <c r="ALD3" s="47"/>
      <c r="ALE3" s="47"/>
      <c r="ALF3" s="47"/>
      <c r="ALG3" s="47"/>
      <c r="ALH3" s="47"/>
      <c r="ALI3" s="47"/>
      <c r="ALJ3" s="47"/>
      <c r="ALK3" s="47"/>
      <c r="ALL3" s="47"/>
      <c r="ALM3" s="47"/>
      <c r="ALN3" s="47"/>
      <c r="ALO3" s="47"/>
      <c r="ALP3" s="47"/>
      <c r="ALQ3" s="47"/>
      <c r="ALR3" s="47"/>
      <c r="ALS3" s="47"/>
      <c r="ALT3" s="47"/>
      <c r="ALU3" s="47"/>
      <c r="ALV3" s="47"/>
      <c r="ALW3" s="47"/>
      <c r="ALX3" s="47"/>
      <c r="ALY3" s="47"/>
      <c r="ALZ3" s="47"/>
      <c r="AMA3" s="47"/>
      <c r="AMB3" s="47"/>
      <c r="AMC3" s="47"/>
      <c r="AMD3" s="47"/>
      <c r="AME3" s="47"/>
      <c r="AMF3" s="47"/>
      <c r="AMG3" s="47"/>
      <c r="AMH3" s="47"/>
      <c r="AMI3" s="47"/>
      <c r="AMJ3" s="47"/>
      <c r="AMK3" s="47"/>
      <c r="AML3" s="47"/>
      <c r="AMM3" s="47"/>
      <c r="AMN3" s="47"/>
      <c r="AMO3" s="47"/>
      <c r="AMP3" s="47"/>
      <c r="AMQ3" s="47"/>
      <c r="AMR3" s="47"/>
      <c r="AMS3" s="47"/>
      <c r="AMT3" s="47"/>
      <c r="AMU3" s="47"/>
      <c r="AMV3" s="47"/>
      <c r="AMW3" s="47"/>
      <c r="AMX3" s="47"/>
      <c r="AMY3" s="47"/>
      <c r="AMZ3" s="47"/>
      <c r="ANA3" s="47"/>
      <c r="ANB3" s="47"/>
      <c r="ANC3" s="47"/>
      <c r="AND3" s="47"/>
      <c r="ANE3" s="47"/>
      <c r="ANF3" s="47"/>
      <c r="ANG3" s="47"/>
      <c r="ANH3" s="47"/>
      <c r="ANI3" s="47"/>
      <c r="ANJ3" s="47"/>
      <c r="ANK3" s="47"/>
      <c r="ANL3" s="47"/>
      <c r="ANM3" s="47"/>
      <c r="ANN3" s="47"/>
      <c r="ANO3" s="47"/>
      <c r="ANP3" s="47"/>
      <c r="ANQ3" s="47"/>
      <c r="ANR3" s="47"/>
      <c r="ANS3" s="47"/>
      <c r="ANT3" s="47"/>
      <c r="ANU3" s="47"/>
      <c r="ANV3" s="47"/>
      <c r="ANW3" s="47"/>
      <c r="ANX3" s="47"/>
      <c r="ANY3" s="47"/>
      <c r="ANZ3" s="47"/>
      <c r="AOA3" s="47"/>
      <c r="AOB3" s="47"/>
      <c r="AOC3" s="47"/>
      <c r="AOD3" s="47"/>
      <c r="AOE3" s="47"/>
      <c r="AOF3" s="47"/>
      <c r="AOG3" s="47"/>
      <c r="AOH3" s="47"/>
      <c r="AOI3" s="47"/>
      <c r="AOJ3" s="47"/>
      <c r="AOK3" s="47"/>
      <c r="AOL3" s="47"/>
      <c r="AOM3" s="47"/>
      <c r="AON3" s="47"/>
      <c r="AOO3" s="47"/>
      <c r="AOP3" s="47"/>
      <c r="AOQ3" s="47"/>
      <c r="AOR3" s="47"/>
      <c r="AOS3" s="47"/>
      <c r="AOT3" s="47"/>
      <c r="AOU3" s="47"/>
      <c r="AOV3" s="47"/>
      <c r="AOW3" s="47"/>
      <c r="AOX3" s="47"/>
      <c r="AOY3" s="47"/>
      <c r="AOZ3" s="47"/>
      <c r="APA3" s="47"/>
      <c r="APB3" s="47"/>
      <c r="APC3" s="47"/>
      <c r="APD3" s="47"/>
      <c r="APE3" s="47"/>
      <c r="APF3" s="47"/>
      <c r="APG3" s="47"/>
      <c r="APH3" s="47"/>
      <c r="API3" s="47"/>
      <c r="APJ3" s="47"/>
      <c r="APK3" s="47"/>
      <c r="APL3" s="47"/>
      <c r="APM3" s="47"/>
      <c r="APN3" s="47"/>
      <c r="APO3" s="47"/>
      <c r="APP3" s="47"/>
      <c r="APQ3" s="47"/>
      <c r="APR3" s="47"/>
      <c r="APS3" s="47"/>
      <c r="APT3" s="47"/>
      <c r="APU3" s="47"/>
      <c r="APV3" s="47"/>
      <c r="APW3" s="47"/>
      <c r="APX3" s="47"/>
      <c r="APY3" s="47"/>
      <c r="APZ3" s="47"/>
      <c r="AQA3" s="47"/>
      <c r="AQB3" s="47"/>
      <c r="AQC3" s="47"/>
      <c r="AQD3" s="47"/>
      <c r="AQE3" s="47"/>
      <c r="AQF3" s="47"/>
      <c r="AQG3" s="47"/>
      <c r="AQH3" s="47"/>
      <c r="AQI3" s="47"/>
      <c r="AQJ3" s="47"/>
      <c r="AQK3" s="47"/>
      <c r="AQL3" s="47"/>
      <c r="AQM3" s="47"/>
      <c r="AQN3" s="47"/>
      <c r="AQO3" s="47"/>
      <c r="AQP3" s="47"/>
      <c r="AQQ3" s="47"/>
      <c r="AQR3" s="47"/>
      <c r="AQS3" s="47"/>
      <c r="AQT3" s="47"/>
      <c r="AQU3" s="47"/>
      <c r="AQV3" s="47"/>
      <c r="AQW3" s="47"/>
      <c r="AQX3" s="47"/>
      <c r="AQY3" s="47"/>
      <c r="AQZ3" s="47"/>
      <c r="ARA3" s="47"/>
      <c r="ARB3" s="47"/>
      <c r="ARC3" s="47"/>
      <c r="ARD3" s="47"/>
      <c r="ARE3" s="47"/>
      <c r="ARF3" s="47"/>
      <c r="ARG3" s="47"/>
      <c r="ARH3" s="47"/>
      <c r="ARI3" s="47"/>
      <c r="ARJ3" s="47"/>
      <c r="ARK3" s="47"/>
      <c r="ARL3" s="47"/>
      <c r="ARM3" s="47"/>
      <c r="ARN3" s="47"/>
      <c r="ARO3" s="47"/>
      <c r="ARP3" s="47"/>
      <c r="ARQ3" s="47"/>
      <c r="ARR3" s="47"/>
      <c r="ARS3" s="47"/>
      <c r="ART3" s="47"/>
      <c r="ARU3" s="47"/>
      <c r="ARV3" s="47"/>
      <c r="ARW3" s="47"/>
      <c r="ARX3" s="47"/>
      <c r="ARY3" s="47"/>
      <c r="ARZ3" s="47"/>
      <c r="ASA3" s="47"/>
      <c r="ASB3" s="47"/>
      <c r="ASC3" s="47"/>
      <c r="ASD3" s="47"/>
      <c r="ASE3" s="47"/>
      <c r="ASF3" s="47"/>
      <c r="ASG3" s="47"/>
      <c r="ASH3" s="47"/>
      <c r="ASI3" s="47"/>
      <c r="ASJ3" s="47"/>
      <c r="ASK3" s="47"/>
      <c r="ASL3" s="47"/>
      <c r="ASM3" s="47"/>
      <c r="ASN3" s="47"/>
      <c r="ASO3" s="47"/>
      <c r="ASP3" s="47"/>
      <c r="ASQ3" s="47"/>
      <c r="ASR3" s="47"/>
      <c r="ASS3" s="47"/>
      <c r="AST3" s="47"/>
      <c r="ASU3" s="47"/>
      <c r="ASV3" s="47"/>
      <c r="ASW3" s="47"/>
      <c r="ASX3" s="47"/>
      <c r="ASY3" s="47"/>
      <c r="ASZ3" s="47"/>
      <c r="ATA3" s="47"/>
      <c r="ATB3" s="47"/>
      <c r="ATC3" s="47"/>
      <c r="ATD3" s="47"/>
      <c r="ATE3" s="47"/>
      <c r="ATF3" s="47"/>
      <c r="ATG3" s="47"/>
      <c r="ATH3" s="47"/>
      <c r="ATI3" s="47"/>
      <c r="ATJ3" s="47"/>
      <c r="ATK3" s="47"/>
      <c r="ATL3" s="47"/>
      <c r="ATM3" s="47"/>
      <c r="ATN3" s="47"/>
      <c r="ATO3" s="47"/>
      <c r="ATP3" s="47"/>
      <c r="ATQ3" s="47"/>
      <c r="ATR3" s="47"/>
      <c r="ATS3" s="47"/>
      <c r="ATT3" s="47"/>
      <c r="ATU3" s="47"/>
      <c r="ATV3" s="47"/>
      <c r="ATW3" s="47"/>
      <c r="ATX3" s="47"/>
      <c r="ATY3" s="47"/>
      <c r="ATZ3" s="47"/>
      <c r="AUA3" s="47"/>
      <c r="AUB3" s="47"/>
      <c r="AUC3" s="47"/>
      <c r="AUD3" s="47"/>
      <c r="AUE3" s="47"/>
      <c r="AUF3" s="47"/>
      <c r="AUG3" s="47"/>
      <c r="AUH3" s="47"/>
      <c r="AUI3" s="47"/>
      <c r="AUJ3" s="47"/>
      <c r="AUK3" s="47"/>
      <c r="AUL3" s="47"/>
      <c r="AUM3" s="47"/>
      <c r="AUN3" s="47"/>
      <c r="AUO3" s="47"/>
      <c r="AUP3" s="47"/>
      <c r="AUQ3" s="47"/>
      <c r="AUR3" s="47"/>
      <c r="AUS3" s="47"/>
      <c r="AUT3" s="47"/>
      <c r="AUU3" s="47"/>
      <c r="AUV3" s="47"/>
      <c r="AUW3" s="47"/>
      <c r="AUX3" s="47"/>
      <c r="AUY3" s="47"/>
      <c r="AUZ3" s="47"/>
      <c r="AVA3" s="47"/>
      <c r="AVB3" s="47"/>
      <c r="AVC3" s="47"/>
      <c r="AVD3" s="47"/>
      <c r="AVE3" s="47"/>
      <c r="AVF3" s="47"/>
      <c r="AVG3" s="47"/>
      <c r="AVH3" s="47"/>
      <c r="AVI3" s="47"/>
      <c r="AVJ3" s="47"/>
      <c r="AVK3" s="47"/>
      <c r="AVL3" s="47"/>
      <c r="AVM3" s="47"/>
      <c r="AVN3" s="47"/>
      <c r="AVO3" s="47"/>
      <c r="AVP3" s="47"/>
      <c r="AVQ3" s="47"/>
      <c r="AVR3" s="47"/>
      <c r="AVS3" s="47"/>
      <c r="AVT3" s="47"/>
      <c r="AVU3" s="47"/>
      <c r="AVV3" s="47"/>
      <c r="AVW3" s="47"/>
      <c r="AVX3" s="47"/>
      <c r="AVY3" s="47"/>
      <c r="AVZ3" s="47"/>
      <c r="AWA3" s="47"/>
      <c r="AWB3" s="47"/>
      <c r="AWC3" s="47"/>
      <c r="AWD3" s="47"/>
      <c r="AWE3" s="47"/>
      <c r="AWF3" s="47"/>
      <c r="AWG3" s="47"/>
      <c r="AWH3" s="47"/>
      <c r="AWI3" s="47"/>
      <c r="AWJ3" s="47"/>
      <c r="AWK3" s="47"/>
      <c r="AWL3" s="47"/>
      <c r="AWM3" s="47"/>
      <c r="AWN3" s="47"/>
      <c r="AWO3" s="47"/>
      <c r="AWP3" s="47"/>
      <c r="AWQ3" s="47"/>
      <c r="AWR3" s="47"/>
      <c r="AWS3" s="47"/>
      <c r="AWT3" s="47"/>
      <c r="AWU3" s="47"/>
      <c r="AWV3" s="47"/>
      <c r="AWW3" s="47"/>
      <c r="AWX3" s="47"/>
      <c r="AWY3" s="47"/>
      <c r="AWZ3" s="47"/>
      <c r="AXA3" s="47"/>
      <c r="AXB3" s="47"/>
      <c r="AXC3" s="47"/>
      <c r="AXD3" s="47"/>
      <c r="AXE3" s="47"/>
      <c r="AXF3" s="47"/>
      <c r="AXG3" s="47"/>
      <c r="AXH3" s="47"/>
      <c r="AXI3" s="47"/>
      <c r="AXJ3" s="47"/>
      <c r="AXK3" s="47"/>
      <c r="AXL3" s="47"/>
      <c r="AXM3" s="47"/>
      <c r="AXN3" s="47"/>
      <c r="AXO3" s="47"/>
      <c r="AXP3" s="47"/>
      <c r="AXQ3" s="47"/>
      <c r="AXR3" s="47"/>
      <c r="AXS3" s="47"/>
      <c r="AXT3" s="47"/>
      <c r="AXU3" s="47"/>
      <c r="AXV3" s="47"/>
      <c r="AXW3" s="47"/>
      <c r="AXX3" s="47"/>
      <c r="AXY3" s="47"/>
      <c r="AXZ3" s="47"/>
      <c r="AYA3" s="47"/>
      <c r="AYB3" s="47"/>
      <c r="AYC3" s="47"/>
      <c r="AYD3" s="47"/>
      <c r="AYE3" s="47"/>
      <c r="AYF3" s="47"/>
      <c r="AYG3" s="47"/>
      <c r="AYH3" s="47"/>
      <c r="AYI3" s="47"/>
      <c r="AYJ3" s="47"/>
      <c r="AYK3" s="47"/>
      <c r="AYL3" s="47"/>
      <c r="AYM3" s="47"/>
      <c r="AYN3" s="47"/>
      <c r="AYO3" s="47"/>
      <c r="AYP3" s="47"/>
      <c r="AYQ3" s="47"/>
      <c r="AYR3" s="47"/>
      <c r="AYS3" s="47"/>
      <c r="AYT3" s="47"/>
      <c r="AYU3" s="47"/>
      <c r="AYV3" s="47"/>
      <c r="AYW3" s="47"/>
      <c r="AYX3" s="47"/>
      <c r="AYY3" s="47"/>
      <c r="AYZ3" s="47"/>
      <c r="AZA3" s="47"/>
      <c r="AZB3" s="47"/>
      <c r="AZC3" s="47"/>
      <c r="AZD3" s="47"/>
      <c r="AZE3" s="47"/>
      <c r="AZF3" s="47"/>
      <c r="AZG3" s="47"/>
      <c r="AZH3" s="47"/>
      <c r="AZI3" s="47"/>
      <c r="AZJ3" s="47"/>
      <c r="AZK3" s="47"/>
      <c r="AZL3" s="47"/>
      <c r="AZM3" s="47"/>
      <c r="AZN3" s="47"/>
      <c r="AZO3" s="47"/>
      <c r="AZP3" s="47"/>
      <c r="AZQ3" s="47"/>
      <c r="AZR3" s="47"/>
      <c r="AZS3" s="47"/>
      <c r="AZT3" s="47"/>
      <c r="AZU3" s="47"/>
      <c r="AZV3" s="47"/>
      <c r="AZW3" s="47"/>
      <c r="AZX3" s="47"/>
      <c r="AZY3" s="47"/>
      <c r="AZZ3" s="47"/>
      <c r="BAA3" s="47"/>
      <c r="BAB3" s="47"/>
      <c r="BAC3" s="47"/>
      <c r="BAD3" s="47"/>
      <c r="BAE3" s="47"/>
      <c r="BAF3" s="47"/>
      <c r="BAG3" s="47"/>
      <c r="BAH3" s="47"/>
      <c r="BAI3" s="47"/>
      <c r="BAJ3" s="47"/>
      <c r="BAK3" s="47"/>
      <c r="BAL3" s="47"/>
      <c r="BAM3" s="47"/>
      <c r="BAN3" s="47"/>
      <c r="BAO3" s="47"/>
      <c r="BAP3" s="47"/>
      <c r="BAQ3" s="47"/>
      <c r="BAR3" s="47"/>
      <c r="BAS3" s="47"/>
      <c r="BAT3" s="47"/>
      <c r="BAU3" s="47"/>
      <c r="BAV3" s="47"/>
      <c r="BAW3" s="47"/>
      <c r="BAX3" s="47"/>
      <c r="BAY3" s="47"/>
      <c r="BAZ3" s="47"/>
      <c r="BBA3" s="47"/>
      <c r="BBB3" s="47"/>
      <c r="BBC3" s="47"/>
      <c r="BBD3" s="47"/>
      <c r="BBE3" s="47"/>
      <c r="BBF3" s="47"/>
      <c r="BBG3" s="47"/>
      <c r="BBH3" s="47"/>
      <c r="BBI3" s="47"/>
      <c r="BBJ3" s="47"/>
      <c r="BBK3" s="47"/>
      <c r="BBL3" s="47"/>
      <c r="BBM3" s="47"/>
      <c r="BBN3" s="47"/>
      <c r="BBO3" s="47"/>
      <c r="BBP3" s="47"/>
      <c r="BBQ3" s="47"/>
      <c r="BBR3" s="47"/>
      <c r="BBS3" s="47"/>
      <c r="BBT3" s="47"/>
      <c r="BBU3" s="47"/>
      <c r="BBV3" s="47"/>
      <c r="BBW3" s="47"/>
      <c r="BBX3" s="47"/>
      <c r="BBY3" s="47"/>
      <c r="BBZ3" s="47"/>
      <c r="BCA3" s="47"/>
      <c r="BCB3" s="47"/>
      <c r="BCC3" s="47"/>
      <c r="BCD3" s="47"/>
      <c r="BCE3" s="47"/>
      <c r="BCF3" s="47"/>
      <c r="BCG3" s="47"/>
      <c r="BCH3" s="47"/>
      <c r="BCI3" s="47"/>
      <c r="BCJ3" s="47"/>
      <c r="BCK3" s="47"/>
      <c r="BCL3" s="47"/>
      <c r="BCM3" s="47"/>
      <c r="BCN3" s="47"/>
      <c r="BCO3" s="47"/>
      <c r="BCP3" s="47"/>
      <c r="BCQ3" s="47"/>
      <c r="BCR3" s="47"/>
      <c r="BCS3" s="47"/>
      <c r="BCT3" s="47"/>
      <c r="BCU3" s="47"/>
      <c r="BCV3" s="47"/>
      <c r="BCW3" s="47"/>
      <c r="BCX3" s="47"/>
      <c r="BCY3" s="47"/>
      <c r="BCZ3" s="47"/>
      <c r="BDA3" s="47"/>
      <c r="BDB3" s="47"/>
      <c r="BDC3" s="47"/>
      <c r="BDD3" s="47"/>
      <c r="BDE3" s="47"/>
      <c r="BDF3" s="47"/>
      <c r="BDG3" s="47"/>
      <c r="BDH3" s="47"/>
      <c r="BDI3" s="47"/>
      <c r="BDJ3" s="47"/>
      <c r="BDK3" s="47"/>
      <c r="BDL3" s="47"/>
      <c r="BDM3" s="47"/>
      <c r="BDN3" s="47"/>
      <c r="BDO3" s="47"/>
      <c r="BDP3" s="47"/>
      <c r="BDQ3" s="47"/>
      <c r="BDR3" s="47"/>
      <c r="BDS3" s="47"/>
      <c r="BDT3" s="47"/>
      <c r="BDU3" s="47"/>
      <c r="BDV3" s="47"/>
      <c r="BDW3" s="47"/>
      <c r="BDX3" s="47"/>
      <c r="BDY3" s="47"/>
      <c r="BDZ3" s="47"/>
      <c r="BEA3" s="47"/>
      <c r="BEB3" s="47"/>
      <c r="BEC3" s="47"/>
      <c r="BED3" s="47"/>
      <c r="BEE3" s="47"/>
      <c r="BEF3" s="47"/>
      <c r="BEG3" s="47"/>
      <c r="BEH3" s="47"/>
      <c r="BEI3" s="47"/>
      <c r="BEJ3" s="47"/>
      <c r="BEK3" s="47"/>
      <c r="BEL3" s="47"/>
      <c r="BEM3" s="47"/>
      <c r="BEN3" s="47"/>
      <c r="BEO3" s="47"/>
      <c r="BEP3" s="47"/>
      <c r="BEQ3" s="47"/>
      <c r="BER3" s="47"/>
      <c r="BES3" s="47"/>
      <c r="BET3" s="47"/>
      <c r="BEU3" s="47"/>
      <c r="BEV3" s="47"/>
      <c r="BEW3" s="47"/>
      <c r="BEX3" s="47"/>
      <c r="BEY3" s="47"/>
      <c r="BEZ3" s="47"/>
      <c r="BFA3" s="47"/>
      <c r="BFB3" s="47"/>
      <c r="BFC3" s="47"/>
      <c r="BFD3" s="47"/>
      <c r="BFE3" s="47"/>
      <c r="BFF3" s="47"/>
      <c r="BFG3" s="47"/>
      <c r="BFH3" s="47"/>
      <c r="BFI3" s="47"/>
      <c r="BFJ3" s="47"/>
      <c r="BFK3" s="47"/>
      <c r="BFL3" s="47"/>
      <c r="BFM3" s="47"/>
      <c r="BFN3" s="47"/>
      <c r="BFO3" s="47"/>
      <c r="BFP3" s="47"/>
      <c r="BFQ3" s="47"/>
      <c r="BFR3" s="47"/>
      <c r="BFS3" s="47"/>
      <c r="BFT3" s="47"/>
      <c r="BFU3" s="47"/>
      <c r="BFV3" s="47"/>
      <c r="BFW3" s="47"/>
      <c r="BFX3" s="47"/>
      <c r="BFY3" s="47"/>
      <c r="BFZ3" s="47"/>
      <c r="BGA3" s="47"/>
      <c r="BGB3" s="47"/>
      <c r="BGC3" s="47"/>
      <c r="BGD3" s="47"/>
      <c r="BGE3" s="47"/>
      <c r="BGF3" s="47"/>
      <c r="BGG3" s="47"/>
      <c r="BGH3" s="47"/>
      <c r="BGI3" s="47"/>
      <c r="BGJ3" s="47"/>
      <c r="BGK3" s="47"/>
      <c r="BGL3" s="47"/>
      <c r="BGM3" s="47"/>
      <c r="BGN3" s="47"/>
      <c r="BGO3" s="47"/>
      <c r="BGP3" s="47"/>
      <c r="BGQ3" s="47"/>
      <c r="BGR3" s="47"/>
      <c r="BGS3" s="47"/>
      <c r="BGT3" s="47"/>
      <c r="BGU3" s="47"/>
      <c r="BGV3" s="47"/>
      <c r="BGW3" s="47"/>
      <c r="BGX3" s="47"/>
      <c r="BGY3" s="47"/>
      <c r="BGZ3" s="47"/>
      <c r="BHA3" s="47"/>
      <c r="BHB3" s="47"/>
      <c r="BHC3" s="47"/>
      <c r="BHD3" s="47"/>
      <c r="BHE3" s="47"/>
      <c r="BHF3" s="47"/>
      <c r="BHG3" s="47"/>
      <c r="BHH3" s="47"/>
      <c r="BHI3" s="47"/>
      <c r="BHJ3" s="47"/>
      <c r="BHK3" s="47"/>
      <c r="BHL3" s="47"/>
      <c r="BHM3" s="47"/>
      <c r="BHN3" s="47"/>
      <c r="BHO3" s="47"/>
      <c r="BHP3" s="47"/>
      <c r="BHQ3" s="47"/>
      <c r="BHR3" s="47"/>
      <c r="BHS3" s="47"/>
      <c r="BHT3" s="47"/>
      <c r="BHU3" s="47"/>
      <c r="BHV3" s="47"/>
      <c r="BHW3" s="47"/>
      <c r="BHX3" s="47"/>
      <c r="BHY3" s="47"/>
      <c r="BHZ3" s="47"/>
      <c r="BIA3" s="47"/>
      <c r="BIB3" s="47"/>
      <c r="BIC3" s="47"/>
      <c r="BID3" s="47"/>
      <c r="BIE3" s="47"/>
      <c r="BIF3" s="47"/>
      <c r="BIG3" s="47"/>
      <c r="BIH3" s="47"/>
      <c r="BII3" s="47"/>
      <c r="BIJ3" s="47"/>
      <c r="BIK3" s="47"/>
      <c r="BIL3" s="47"/>
      <c r="BIM3" s="47"/>
      <c r="BIN3" s="47"/>
      <c r="BIO3" s="47"/>
      <c r="BIP3" s="47"/>
      <c r="BIQ3" s="47"/>
      <c r="BIR3" s="47"/>
      <c r="BIS3" s="47"/>
      <c r="BIT3" s="47"/>
      <c r="BIU3" s="47"/>
      <c r="BIV3" s="47"/>
      <c r="BIW3" s="47"/>
      <c r="BIX3" s="47"/>
      <c r="BIY3" s="47"/>
      <c r="BIZ3" s="47"/>
      <c r="BJA3" s="47"/>
      <c r="BJB3" s="47"/>
      <c r="BJC3" s="47"/>
      <c r="BJD3" s="47"/>
      <c r="BJE3" s="47"/>
      <c r="BJF3" s="47"/>
      <c r="BJG3" s="47"/>
      <c r="BJH3" s="47"/>
      <c r="BJI3" s="47"/>
      <c r="BJJ3" s="47"/>
      <c r="BJK3" s="47"/>
      <c r="BJL3" s="47"/>
      <c r="BJM3" s="47"/>
      <c r="BJN3" s="47"/>
      <c r="BJO3" s="47"/>
      <c r="BJP3" s="47"/>
      <c r="BJQ3" s="47"/>
      <c r="BJR3" s="47"/>
      <c r="BJS3" s="47"/>
      <c r="BJT3" s="47"/>
      <c r="BJU3" s="47"/>
      <c r="BJV3" s="47"/>
      <c r="BJW3" s="47"/>
      <c r="BJX3" s="47"/>
      <c r="BJY3" s="47"/>
      <c r="BJZ3" s="47"/>
      <c r="BKA3" s="47"/>
      <c r="BKB3" s="47"/>
      <c r="BKC3" s="47"/>
      <c r="BKD3" s="47"/>
      <c r="BKE3" s="47"/>
      <c r="BKF3" s="47"/>
      <c r="BKG3" s="47"/>
      <c r="BKH3" s="47"/>
      <c r="BKI3" s="47"/>
      <c r="BKJ3" s="47"/>
      <c r="BKK3" s="47"/>
      <c r="BKL3" s="47"/>
      <c r="BKM3" s="47"/>
      <c r="BKN3" s="47"/>
      <c r="BKO3" s="47"/>
      <c r="BKP3" s="47"/>
      <c r="BKQ3" s="47"/>
      <c r="BKR3" s="47"/>
      <c r="BKS3" s="47"/>
      <c r="BKT3" s="47"/>
      <c r="BKU3" s="47"/>
      <c r="BKV3" s="47"/>
      <c r="BKW3" s="47"/>
      <c r="BKX3" s="47"/>
      <c r="BKY3" s="47"/>
      <c r="BKZ3" s="47"/>
      <c r="BLA3" s="47"/>
      <c r="BLB3" s="47"/>
      <c r="BLC3" s="47"/>
      <c r="BLD3" s="47"/>
      <c r="BLE3" s="47"/>
      <c r="BLF3" s="47"/>
      <c r="BLG3" s="47"/>
      <c r="BLH3" s="47"/>
      <c r="BLI3" s="47"/>
      <c r="BLJ3" s="47"/>
      <c r="BLK3" s="47"/>
      <c r="BLL3" s="47"/>
      <c r="BLM3" s="47"/>
      <c r="BLN3" s="47"/>
      <c r="BLO3" s="47"/>
      <c r="BLP3" s="47"/>
      <c r="BLQ3" s="47"/>
      <c r="BLR3" s="47"/>
      <c r="BLS3" s="47"/>
      <c r="BLT3" s="47"/>
      <c r="BLU3" s="47"/>
      <c r="BLV3" s="47"/>
      <c r="BLW3" s="47"/>
      <c r="BLX3" s="47"/>
      <c r="BLY3" s="47"/>
      <c r="BLZ3" s="47"/>
      <c r="BMA3" s="47"/>
      <c r="BMB3" s="47"/>
      <c r="BMC3" s="47"/>
      <c r="BMD3" s="47"/>
      <c r="BME3" s="47"/>
      <c r="BMF3" s="47"/>
      <c r="BMG3" s="47"/>
      <c r="BMH3" s="47"/>
      <c r="BMI3" s="47"/>
      <c r="BMJ3" s="47"/>
      <c r="BMK3" s="47"/>
      <c r="BML3" s="47"/>
      <c r="BMM3" s="47"/>
      <c r="BMN3" s="47"/>
      <c r="BMO3" s="47"/>
      <c r="BMP3" s="47"/>
      <c r="BMQ3" s="47"/>
      <c r="BMR3" s="47"/>
      <c r="BMS3" s="47"/>
      <c r="BMT3" s="47"/>
      <c r="BMU3" s="47"/>
      <c r="BMV3" s="47"/>
      <c r="BMW3" s="47"/>
      <c r="BMX3" s="47"/>
      <c r="BMY3" s="47"/>
      <c r="BMZ3" s="47"/>
      <c r="BNA3" s="47"/>
      <c r="BNB3" s="47"/>
      <c r="BNC3" s="47"/>
      <c r="BND3" s="47"/>
      <c r="BNE3" s="47"/>
      <c r="BNF3" s="47"/>
      <c r="BNG3" s="47"/>
      <c r="BNH3" s="47"/>
      <c r="BNI3" s="47"/>
      <c r="BNJ3" s="47"/>
      <c r="BNK3" s="47"/>
      <c r="BNL3" s="47"/>
      <c r="BNM3" s="47"/>
      <c r="BNN3" s="47"/>
      <c r="BNO3" s="47"/>
      <c r="BNP3" s="47"/>
      <c r="BNQ3" s="47"/>
      <c r="BNR3" s="47"/>
      <c r="BNS3" s="47"/>
      <c r="BNT3" s="47"/>
      <c r="BNU3" s="47"/>
      <c r="BNV3" s="47"/>
      <c r="BNW3" s="47"/>
      <c r="BNX3" s="47"/>
      <c r="BNY3" s="47"/>
      <c r="BNZ3" s="47"/>
      <c r="BOA3" s="47"/>
      <c r="BOB3" s="47"/>
      <c r="BOC3" s="47"/>
      <c r="BOD3" s="47"/>
      <c r="BOE3" s="47"/>
      <c r="BOF3" s="47"/>
      <c r="BOG3" s="47"/>
      <c r="BOH3" s="47"/>
      <c r="BOI3" s="47"/>
      <c r="BOJ3" s="47"/>
      <c r="BOK3" s="47"/>
      <c r="BOL3" s="47"/>
      <c r="BOM3" s="47"/>
      <c r="BON3" s="47"/>
      <c r="BOO3" s="47"/>
      <c r="BOP3" s="47"/>
      <c r="BOQ3" s="47"/>
      <c r="BOR3" s="47"/>
      <c r="BOS3" s="47"/>
      <c r="BOT3" s="47"/>
      <c r="BOU3" s="47"/>
      <c r="BOV3" s="47"/>
      <c r="BOW3" s="47"/>
      <c r="BOX3" s="47"/>
      <c r="BOY3" s="47"/>
      <c r="BOZ3" s="47"/>
      <c r="BPA3" s="47"/>
      <c r="BPB3" s="47"/>
      <c r="BPC3" s="47"/>
      <c r="BPD3" s="47"/>
      <c r="BPE3" s="47"/>
      <c r="BPF3" s="47"/>
      <c r="BPG3" s="47"/>
      <c r="BPH3" s="47"/>
      <c r="BPI3" s="47"/>
      <c r="BPJ3" s="47"/>
      <c r="BPK3" s="47"/>
      <c r="BPL3" s="47"/>
      <c r="BPM3" s="47"/>
      <c r="BPN3" s="47"/>
      <c r="BPO3" s="47"/>
      <c r="BPP3" s="47"/>
      <c r="BPQ3" s="47"/>
      <c r="BPR3" s="47"/>
      <c r="BPS3" s="47"/>
      <c r="BPT3" s="47"/>
      <c r="BPU3" s="47"/>
      <c r="BPV3" s="47"/>
      <c r="BPW3" s="47"/>
      <c r="BPX3" s="47"/>
      <c r="BPY3" s="47"/>
      <c r="BPZ3" s="47"/>
      <c r="BQA3" s="47"/>
      <c r="BQB3" s="47"/>
      <c r="BQC3" s="47"/>
      <c r="BQD3" s="47"/>
      <c r="BQE3" s="47"/>
      <c r="BQF3" s="47"/>
      <c r="BQG3" s="47"/>
      <c r="BQH3" s="47"/>
      <c r="BQI3" s="47"/>
      <c r="BQJ3" s="47"/>
      <c r="BQK3" s="47"/>
      <c r="BQL3" s="47"/>
      <c r="BQM3" s="47"/>
      <c r="BQN3" s="47"/>
      <c r="BQO3" s="47"/>
      <c r="BQP3" s="47"/>
      <c r="BQQ3" s="47"/>
      <c r="BQR3" s="47"/>
      <c r="BQS3" s="47"/>
      <c r="BQT3" s="47"/>
      <c r="BQU3" s="47"/>
      <c r="BQV3" s="47"/>
      <c r="BQW3" s="47"/>
      <c r="BQX3" s="47"/>
      <c r="BQY3" s="47"/>
      <c r="BQZ3" s="47"/>
      <c r="BRA3" s="47"/>
      <c r="BRB3" s="47"/>
      <c r="BRC3" s="47"/>
      <c r="BRD3" s="47"/>
      <c r="BRE3" s="47"/>
      <c r="BRF3" s="47"/>
      <c r="BRG3" s="47"/>
      <c r="BRH3" s="47"/>
      <c r="BRI3" s="47"/>
      <c r="BRJ3" s="47"/>
      <c r="BRK3" s="47"/>
      <c r="BRL3" s="47"/>
      <c r="BRM3" s="47"/>
      <c r="BRN3" s="47"/>
      <c r="BRO3" s="47"/>
      <c r="BRP3" s="47"/>
      <c r="BRQ3" s="47"/>
      <c r="BRR3" s="47"/>
      <c r="BRS3" s="47"/>
      <c r="BRT3" s="47"/>
      <c r="BRU3" s="47"/>
      <c r="BRV3" s="47"/>
      <c r="BRW3" s="47"/>
      <c r="BRX3" s="47"/>
      <c r="BRY3" s="47"/>
      <c r="BRZ3" s="47"/>
      <c r="BSA3" s="47"/>
      <c r="BSB3" s="47"/>
      <c r="BSC3" s="47"/>
      <c r="BSD3" s="47"/>
      <c r="BSE3" s="47"/>
      <c r="BSF3" s="47"/>
      <c r="BSG3" s="47"/>
      <c r="BSH3" s="47"/>
      <c r="BSI3" s="47"/>
      <c r="BSJ3" s="47"/>
      <c r="BSK3" s="47"/>
      <c r="BSL3" s="47"/>
      <c r="BSM3" s="47"/>
      <c r="BSN3" s="47"/>
      <c r="BSO3" s="47"/>
      <c r="BSP3" s="47"/>
      <c r="BSQ3" s="47"/>
      <c r="BSR3" s="47"/>
      <c r="BSS3" s="47"/>
      <c r="BST3" s="47"/>
      <c r="BSU3" s="47"/>
      <c r="BSV3" s="47"/>
      <c r="BSW3" s="47"/>
      <c r="BSX3" s="47"/>
      <c r="BSY3" s="47"/>
      <c r="BSZ3" s="47"/>
      <c r="BTA3" s="47"/>
      <c r="BTB3" s="47"/>
      <c r="BTC3" s="47"/>
      <c r="BTD3" s="47"/>
      <c r="BTE3" s="47"/>
      <c r="BTF3" s="47"/>
      <c r="BTG3" s="47"/>
      <c r="BTH3" s="47"/>
      <c r="BTI3" s="47"/>
      <c r="BTJ3" s="47"/>
      <c r="BTK3" s="47"/>
      <c r="BTL3" s="47"/>
      <c r="BTM3" s="47"/>
      <c r="BTN3" s="47"/>
      <c r="BTO3" s="47"/>
      <c r="BTP3" s="47"/>
      <c r="BTQ3" s="47"/>
      <c r="BTR3" s="47"/>
      <c r="BTS3" s="47"/>
      <c r="BTT3" s="47"/>
      <c r="BTU3" s="47"/>
      <c r="BTV3" s="47"/>
      <c r="BTW3" s="47"/>
      <c r="BTX3" s="47"/>
      <c r="BTY3" s="47"/>
      <c r="BTZ3" s="47"/>
      <c r="BUA3" s="47"/>
      <c r="BUB3" s="47"/>
      <c r="BUC3" s="47"/>
      <c r="BUD3" s="47"/>
      <c r="BUE3" s="47"/>
      <c r="BUF3" s="47"/>
      <c r="BUG3" s="47"/>
      <c r="BUH3" s="47"/>
      <c r="BUI3" s="47"/>
      <c r="BUJ3" s="47"/>
      <c r="BUK3" s="47"/>
      <c r="BUL3" s="47"/>
      <c r="BUM3" s="47"/>
      <c r="BUN3" s="47"/>
      <c r="BUO3" s="47"/>
      <c r="BUP3" s="47"/>
      <c r="BUQ3" s="47"/>
      <c r="BUR3" s="47"/>
      <c r="BUS3" s="47"/>
      <c r="BUT3" s="47"/>
      <c r="BUU3" s="47"/>
      <c r="BUV3" s="47"/>
      <c r="BUW3" s="47"/>
      <c r="BUX3" s="47"/>
      <c r="BUY3" s="47"/>
      <c r="BUZ3" s="47"/>
      <c r="BVA3" s="47"/>
      <c r="BVB3" s="47"/>
      <c r="BVC3" s="47"/>
      <c r="BVD3" s="47"/>
      <c r="BVE3" s="47"/>
      <c r="BVF3" s="47"/>
      <c r="BVG3" s="47"/>
      <c r="BVH3" s="47"/>
      <c r="BVI3" s="47"/>
      <c r="BVJ3" s="47"/>
      <c r="BVK3" s="47"/>
      <c r="BVL3" s="47"/>
      <c r="BVM3" s="47"/>
      <c r="BVN3" s="47"/>
      <c r="BVO3" s="47"/>
      <c r="BVP3" s="47"/>
      <c r="BVQ3" s="47"/>
      <c r="BVR3" s="47"/>
      <c r="BVS3" s="47"/>
      <c r="BVT3" s="47"/>
      <c r="BVU3" s="47"/>
      <c r="BVV3" s="47"/>
      <c r="BVW3" s="47"/>
      <c r="BVX3" s="47"/>
      <c r="BVY3" s="47"/>
      <c r="BVZ3" s="47"/>
      <c r="BWA3" s="47"/>
      <c r="BWB3" s="47"/>
      <c r="BWC3" s="47"/>
      <c r="BWD3" s="47"/>
      <c r="BWE3" s="47"/>
      <c r="BWF3" s="47"/>
      <c r="BWG3" s="47"/>
      <c r="BWH3" s="47"/>
      <c r="BWI3" s="47"/>
      <c r="BWJ3" s="47"/>
      <c r="BWK3" s="47"/>
      <c r="BWL3" s="47"/>
      <c r="BWM3" s="47"/>
      <c r="BWN3" s="47"/>
      <c r="BWO3" s="47"/>
      <c r="BWP3" s="47"/>
      <c r="BWQ3" s="47"/>
      <c r="BWR3" s="47"/>
      <c r="BWS3" s="47"/>
      <c r="BWT3" s="47"/>
      <c r="BWU3" s="47"/>
      <c r="BWV3" s="47"/>
      <c r="BWW3" s="47"/>
      <c r="BWX3" s="47"/>
      <c r="BWY3" s="47"/>
      <c r="BWZ3" s="47"/>
      <c r="BXA3" s="47"/>
      <c r="BXB3" s="47"/>
      <c r="BXC3" s="47"/>
      <c r="BXD3" s="47"/>
      <c r="BXE3" s="47"/>
      <c r="BXF3" s="47"/>
      <c r="BXG3" s="47"/>
      <c r="BXH3" s="47"/>
      <c r="BXI3" s="47"/>
      <c r="BXJ3" s="47"/>
      <c r="BXK3" s="47"/>
      <c r="BXL3" s="47"/>
      <c r="BXM3" s="47"/>
      <c r="BXN3" s="47"/>
      <c r="BXO3" s="47"/>
      <c r="BXP3" s="47"/>
      <c r="BXQ3" s="47"/>
      <c r="BXR3" s="47"/>
      <c r="BXS3" s="47"/>
      <c r="BXT3" s="47"/>
      <c r="BXU3" s="47"/>
      <c r="BXV3" s="47"/>
      <c r="BXW3" s="47"/>
      <c r="BXX3" s="47"/>
      <c r="BXY3" s="47"/>
      <c r="BXZ3" s="47"/>
      <c r="BYA3" s="47"/>
      <c r="BYB3" s="47"/>
      <c r="BYC3" s="47"/>
      <c r="BYD3" s="47"/>
      <c r="BYE3" s="47"/>
      <c r="BYF3" s="47"/>
      <c r="BYG3" s="47"/>
      <c r="BYH3" s="47"/>
      <c r="BYI3" s="47"/>
      <c r="BYJ3" s="47"/>
      <c r="BYK3" s="47"/>
      <c r="BYL3" s="47"/>
      <c r="BYM3" s="47"/>
      <c r="BYN3" s="47"/>
      <c r="BYO3" s="47"/>
      <c r="BYP3" s="47"/>
      <c r="BYQ3" s="47"/>
      <c r="BYR3" s="47"/>
      <c r="BYS3" s="47"/>
      <c r="BYT3" s="47"/>
      <c r="BYU3" s="47"/>
      <c r="BYV3" s="47"/>
      <c r="BYW3" s="47"/>
      <c r="BYX3" s="47"/>
      <c r="BYY3" s="47"/>
      <c r="BYZ3" s="47"/>
      <c r="BZA3" s="47"/>
      <c r="BZB3" s="47"/>
      <c r="BZC3" s="47"/>
      <c r="BZD3" s="47"/>
      <c r="BZE3" s="47"/>
      <c r="BZF3" s="47"/>
      <c r="BZG3" s="47"/>
      <c r="BZH3" s="47"/>
      <c r="BZI3" s="47"/>
      <c r="BZJ3" s="47"/>
      <c r="BZK3" s="47"/>
      <c r="BZL3" s="47"/>
      <c r="BZM3" s="47"/>
      <c r="BZN3" s="47"/>
      <c r="BZO3" s="47"/>
      <c r="BZP3" s="47"/>
      <c r="BZQ3" s="47"/>
      <c r="BZR3" s="47"/>
      <c r="BZS3" s="47"/>
      <c r="BZT3" s="47"/>
      <c r="BZU3" s="47"/>
      <c r="BZV3" s="47"/>
      <c r="BZW3" s="47"/>
      <c r="BZX3" s="47"/>
      <c r="BZY3" s="47"/>
      <c r="BZZ3" s="47"/>
      <c r="CAA3" s="47"/>
      <c r="CAB3" s="47"/>
      <c r="CAC3" s="47"/>
      <c r="CAD3" s="47"/>
      <c r="CAE3" s="47"/>
      <c r="CAF3" s="47"/>
      <c r="CAG3" s="47"/>
      <c r="CAH3" s="47"/>
      <c r="CAI3" s="47"/>
      <c r="CAJ3" s="47"/>
      <c r="CAK3" s="47"/>
      <c r="CAL3" s="47"/>
      <c r="CAM3" s="47"/>
      <c r="CAN3" s="47"/>
      <c r="CAO3" s="47"/>
      <c r="CAP3" s="47"/>
      <c r="CAQ3" s="47"/>
      <c r="CAR3" s="47"/>
      <c r="CAS3" s="47"/>
      <c r="CAT3" s="47"/>
      <c r="CAU3" s="47"/>
      <c r="CAV3" s="47"/>
      <c r="CAW3" s="47"/>
      <c r="CAX3" s="47"/>
      <c r="CAY3" s="47"/>
      <c r="CAZ3" s="47"/>
      <c r="CBA3" s="47"/>
      <c r="CBB3" s="47"/>
      <c r="CBC3" s="47"/>
      <c r="CBD3" s="47"/>
      <c r="CBE3" s="47"/>
      <c r="CBF3" s="47"/>
      <c r="CBG3" s="47"/>
      <c r="CBH3" s="47"/>
      <c r="CBI3" s="47"/>
      <c r="CBJ3" s="47"/>
      <c r="CBK3" s="47"/>
      <c r="CBL3" s="47"/>
      <c r="CBM3" s="47"/>
      <c r="CBN3" s="47"/>
      <c r="CBO3" s="47"/>
      <c r="CBP3" s="47"/>
      <c r="CBQ3" s="47"/>
      <c r="CBR3" s="47"/>
      <c r="CBS3" s="47"/>
      <c r="CBT3" s="47"/>
      <c r="CBU3" s="47"/>
      <c r="CBV3" s="47"/>
      <c r="CBW3" s="47"/>
      <c r="CBX3" s="47"/>
      <c r="CBY3" s="47"/>
      <c r="CBZ3" s="47"/>
      <c r="CCA3" s="47"/>
      <c r="CCB3" s="47"/>
      <c r="CCC3" s="47"/>
      <c r="CCD3" s="47"/>
      <c r="CCE3" s="47"/>
      <c r="CCF3" s="47"/>
      <c r="CCG3" s="47"/>
      <c r="CCH3" s="47"/>
      <c r="CCI3" s="47"/>
      <c r="CCJ3" s="47"/>
      <c r="CCK3" s="47"/>
      <c r="CCL3" s="47"/>
      <c r="CCM3" s="47"/>
      <c r="CCN3" s="47"/>
      <c r="CCO3" s="47"/>
      <c r="CCP3" s="47"/>
      <c r="CCQ3" s="47"/>
      <c r="CCR3" s="47"/>
      <c r="CCS3" s="47"/>
      <c r="CCT3" s="47"/>
      <c r="CCU3" s="47"/>
      <c r="CCV3" s="47"/>
      <c r="CCW3" s="47"/>
      <c r="CCX3" s="47"/>
      <c r="CCY3" s="47"/>
      <c r="CCZ3" s="47"/>
      <c r="CDA3" s="47"/>
      <c r="CDB3" s="47"/>
      <c r="CDC3" s="47"/>
      <c r="CDD3" s="47"/>
      <c r="CDE3" s="47"/>
      <c r="CDF3" s="47"/>
      <c r="CDG3" s="47"/>
      <c r="CDH3" s="47"/>
      <c r="CDI3" s="47"/>
      <c r="CDJ3" s="47"/>
      <c r="CDK3" s="47"/>
      <c r="CDL3" s="47"/>
      <c r="CDM3" s="47"/>
      <c r="CDN3" s="47"/>
      <c r="CDO3" s="47"/>
      <c r="CDP3" s="47"/>
      <c r="CDQ3" s="47"/>
      <c r="CDR3" s="47"/>
      <c r="CDS3" s="47"/>
      <c r="CDT3" s="47"/>
      <c r="CDU3" s="47"/>
      <c r="CDV3" s="47"/>
      <c r="CDW3" s="47"/>
      <c r="CDX3" s="47"/>
      <c r="CDY3" s="47"/>
      <c r="CDZ3" s="47"/>
      <c r="CEA3" s="47"/>
      <c r="CEB3" s="47"/>
      <c r="CEC3" s="47"/>
      <c r="CED3" s="47"/>
      <c r="CEE3" s="47"/>
      <c r="CEF3" s="47"/>
      <c r="CEG3" s="47"/>
      <c r="CEH3" s="47"/>
      <c r="CEI3" s="47"/>
      <c r="CEJ3" s="47"/>
      <c r="CEK3" s="47"/>
      <c r="CEL3" s="47"/>
      <c r="CEM3" s="47"/>
      <c r="CEN3" s="47"/>
      <c r="CEO3" s="47"/>
      <c r="CEP3" s="47"/>
      <c r="CEQ3" s="47"/>
      <c r="CER3" s="47"/>
      <c r="CES3" s="47"/>
      <c r="CET3" s="47"/>
      <c r="CEU3" s="47"/>
      <c r="CEV3" s="47"/>
      <c r="CEW3" s="47"/>
      <c r="CEX3" s="47"/>
      <c r="CEY3" s="47"/>
      <c r="CEZ3" s="47"/>
      <c r="CFA3" s="47"/>
      <c r="CFB3" s="47"/>
      <c r="CFC3" s="47"/>
      <c r="CFD3" s="47"/>
      <c r="CFE3" s="47"/>
      <c r="CFF3" s="47"/>
      <c r="CFG3" s="47"/>
      <c r="CFH3" s="47"/>
      <c r="CFI3" s="47"/>
      <c r="CFJ3" s="47"/>
      <c r="CFK3" s="47"/>
      <c r="CFL3" s="47"/>
      <c r="CFM3" s="47"/>
      <c r="CFN3" s="47"/>
      <c r="CFO3" s="47"/>
      <c r="CFP3" s="47"/>
      <c r="CFQ3" s="47"/>
      <c r="CFR3" s="47"/>
      <c r="CFS3" s="47"/>
      <c r="CFT3" s="47"/>
      <c r="CFU3" s="47"/>
      <c r="CFV3" s="47"/>
      <c r="CFW3" s="47"/>
      <c r="CFX3" s="47"/>
      <c r="CFY3" s="47"/>
      <c r="CFZ3" s="47"/>
      <c r="CGA3" s="47"/>
      <c r="CGB3" s="47"/>
      <c r="CGC3" s="47"/>
      <c r="CGD3" s="47"/>
      <c r="CGE3" s="47"/>
      <c r="CGF3" s="47"/>
      <c r="CGG3" s="47"/>
      <c r="CGH3" s="47"/>
      <c r="CGI3" s="47"/>
      <c r="CGJ3" s="47"/>
      <c r="CGK3" s="47"/>
      <c r="CGL3" s="47"/>
      <c r="CGM3" s="47"/>
      <c r="CGN3" s="47"/>
      <c r="CGO3" s="47"/>
      <c r="CGP3" s="47"/>
      <c r="CGQ3" s="47"/>
      <c r="CGR3" s="47"/>
      <c r="CGS3" s="47"/>
      <c r="CGT3" s="47"/>
      <c r="CGU3" s="47"/>
      <c r="CGV3" s="47"/>
      <c r="CGW3" s="47"/>
      <c r="CGX3" s="47"/>
      <c r="CGY3" s="47"/>
      <c r="CGZ3" s="47"/>
      <c r="CHA3" s="47"/>
      <c r="CHB3" s="47"/>
      <c r="CHC3" s="47"/>
      <c r="CHD3" s="47"/>
      <c r="CHE3" s="47"/>
      <c r="CHF3" s="47"/>
      <c r="CHG3" s="47"/>
      <c r="CHH3" s="47"/>
      <c r="CHI3" s="47"/>
      <c r="CHJ3" s="47"/>
      <c r="CHK3" s="47"/>
      <c r="CHL3" s="47"/>
      <c r="CHM3" s="47"/>
      <c r="CHN3" s="47"/>
      <c r="CHO3" s="47"/>
      <c r="CHP3" s="47"/>
      <c r="CHQ3" s="47"/>
      <c r="CHR3" s="47"/>
      <c r="CHS3" s="47"/>
      <c r="CHT3" s="47"/>
      <c r="CHU3" s="47"/>
      <c r="CHV3" s="47"/>
      <c r="CHW3" s="47"/>
      <c r="CHX3" s="47"/>
      <c r="CHY3" s="47"/>
      <c r="CHZ3" s="47"/>
      <c r="CIA3" s="47"/>
      <c r="CIB3" s="47"/>
      <c r="CIC3" s="47"/>
      <c r="CID3" s="47"/>
      <c r="CIE3" s="47"/>
      <c r="CIF3" s="47"/>
      <c r="CIG3" s="47"/>
      <c r="CIH3" s="47"/>
      <c r="CII3" s="47"/>
      <c r="CIJ3" s="47"/>
      <c r="CIK3" s="47"/>
      <c r="CIL3" s="47"/>
      <c r="CIM3" s="47"/>
      <c r="CIN3" s="47"/>
      <c r="CIO3" s="47"/>
      <c r="CIP3" s="47"/>
      <c r="CIQ3" s="47"/>
      <c r="CIR3" s="47"/>
      <c r="CIS3" s="47"/>
      <c r="CIT3" s="47"/>
      <c r="CIU3" s="47"/>
      <c r="CIV3" s="47"/>
      <c r="CIW3" s="47"/>
      <c r="CIX3" s="47"/>
      <c r="CIY3" s="47"/>
      <c r="CIZ3" s="47"/>
      <c r="CJA3" s="47"/>
      <c r="CJB3" s="47"/>
      <c r="CJC3" s="47"/>
      <c r="CJD3" s="47"/>
      <c r="CJE3" s="47"/>
      <c r="CJF3" s="47"/>
      <c r="CJG3" s="47"/>
      <c r="CJH3" s="47"/>
      <c r="CJI3" s="47"/>
      <c r="CJJ3" s="47"/>
      <c r="CJK3" s="47"/>
      <c r="CJL3" s="47"/>
      <c r="CJM3" s="47"/>
      <c r="CJN3" s="47"/>
      <c r="CJO3" s="47"/>
      <c r="CJP3" s="47"/>
      <c r="CJQ3" s="47"/>
      <c r="CJR3" s="47"/>
      <c r="CJS3" s="47"/>
      <c r="CJT3" s="47"/>
      <c r="CJU3" s="47"/>
      <c r="CJV3" s="47"/>
      <c r="CJW3" s="47"/>
      <c r="CJX3" s="47"/>
      <c r="CJY3" s="47"/>
      <c r="CJZ3" s="47"/>
      <c r="CKA3" s="47"/>
      <c r="CKB3" s="47"/>
      <c r="CKC3" s="47"/>
      <c r="CKD3" s="47"/>
      <c r="CKE3" s="47"/>
      <c r="CKF3" s="47"/>
      <c r="CKG3" s="47"/>
      <c r="CKH3" s="47"/>
      <c r="CKI3" s="47"/>
      <c r="CKJ3" s="47"/>
      <c r="CKK3" s="47"/>
      <c r="CKL3" s="47"/>
      <c r="CKM3" s="47"/>
      <c r="CKN3" s="47"/>
      <c r="CKO3" s="47"/>
      <c r="CKP3" s="47"/>
      <c r="CKQ3" s="47"/>
      <c r="CKR3" s="47"/>
      <c r="CKS3" s="47"/>
      <c r="CKT3" s="47"/>
      <c r="CKU3" s="47"/>
      <c r="CKV3" s="47"/>
      <c r="CKW3" s="47"/>
      <c r="CKX3" s="47"/>
      <c r="CKY3" s="47"/>
      <c r="CKZ3" s="47"/>
      <c r="CLA3" s="47"/>
      <c r="CLB3" s="47"/>
      <c r="CLC3" s="47"/>
      <c r="CLD3" s="47"/>
      <c r="CLE3" s="47"/>
      <c r="CLF3" s="47"/>
      <c r="CLG3" s="47"/>
      <c r="CLH3" s="47"/>
      <c r="CLI3" s="47"/>
      <c r="CLJ3" s="47"/>
      <c r="CLK3" s="47"/>
      <c r="CLL3" s="47"/>
      <c r="CLM3" s="47"/>
      <c r="CLN3" s="47"/>
      <c r="CLO3" s="47"/>
      <c r="CLP3" s="47"/>
      <c r="CLQ3" s="47"/>
      <c r="CLR3" s="47"/>
      <c r="CLS3" s="47"/>
      <c r="CLT3" s="47"/>
      <c r="CLU3" s="47"/>
      <c r="CLV3" s="47"/>
      <c r="CLW3" s="47"/>
      <c r="CLX3" s="47"/>
      <c r="CLY3" s="47"/>
      <c r="CLZ3" s="47"/>
      <c r="CMA3" s="47"/>
      <c r="CMB3" s="47"/>
      <c r="CMC3" s="47"/>
      <c r="CMD3" s="47"/>
      <c r="CME3" s="47"/>
      <c r="CMF3" s="47"/>
      <c r="CMG3" s="47"/>
      <c r="CMH3" s="47"/>
      <c r="CMI3" s="47"/>
      <c r="CMJ3" s="47"/>
      <c r="CMK3" s="47"/>
      <c r="CML3" s="47"/>
      <c r="CMM3" s="47"/>
      <c r="CMN3" s="47"/>
      <c r="CMO3" s="47"/>
      <c r="CMP3" s="47"/>
      <c r="CMQ3" s="47"/>
      <c r="CMR3" s="47"/>
      <c r="CMS3" s="47"/>
      <c r="CMT3" s="47"/>
      <c r="CMU3" s="47"/>
      <c r="CMV3" s="47"/>
      <c r="CMW3" s="47"/>
      <c r="CMX3" s="47"/>
      <c r="CMY3" s="47"/>
      <c r="CMZ3" s="47"/>
      <c r="CNA3" s="47"/>
      <c r="CNB3" s="47"/>
      <c r="CNC3" s="47"/>
      <c r="CND3" s="47"/>
      <c r="CNE3" s="47"/>
      <c r="CNF3" s="47"/>
      <c r="CNG3" s="47"/>
      <c r="CNH3" s="47"/>
      <c r="CNI3" s="47"/>
      <c r="CNJ3" s="47"/>
      <c r="CNK3" s="47"/>
      <c r="CNL3" s="47"/>
      <c r="CNM3" s="47"/>
      <c r="CNN3" s="47"/>
      <c r="CNO3" s="47"/>
      <c r="CNP3" s="47"/>
      <c r="CNQ3" s="47"/>
      <c r="CNR3" s="47"/>
      <c r="CNS3" s="47"/>
      <c r="CNT3" s="47"/>
      <c r="CNU3" s="47"/>
      <c r="CNV3" s="47"/>
      <c r="CNW3" s="47"/>
      <c r="CNX3" s="47"/>
      <c r="CNY3" s="47"/>
      <c r="CNZ3" s="47"/>
      <c r="COA3" s="47"/>
      <c r="COB3" s="47"/>
      <c r="COC3" s="47"/>
      <c r="COD3" s="47"/>
      <c r="COE3" s="47"/>
      <c r="COF3" s="47"/>
      <c r="COG3" s="47"/>
      <c r="COH3" s="47"/>
      <c r="COI3" s="47"/>
      <c r="COJ3" s="47"/>
      <c r="COK3" s="47"/>
      <c r="COL3" s="47"/>
      <c r="COM3" s="47"/>
      <c r="CON3" s="47"/>
      <c r="COO3" s="47"/>
      <c r="COP3" s="47"/>
      <c r="COQ3" s="47"/>
      <c r="COR3" s="47"/>
      <c r="COS3" s="47"/>
      <c r="COT3" s="47"/>
      <c r="COU3" s="47"/>
      <c r="COV3" s="47"/>
      <c r="COW3" s="47"/>
      <c r="COX3" s="47"/>
      <c r="COY3" s="47"/>
      <c r="COZ3" s="47"/>
      <c r="CPA3" s="47"/>
      <c r="CPB3" s="47"/>
      <c r="CPC3" s="47"/>
      <c r="CPD3" s="47"/>
      <c r="CPE3" s="47"/>
      <c r="CPF3" s="47"/>
      <c r="CPG3" s="47"/>
      <c r="CPH3" s="47"/>
      <c r="CPI3" s="47"/>
      <c r="CPJ3" s="47"/>
      <c r="CPK3" s="47"/>
      <c r="CPL3" s="47"/>
      <c r="CPM3" s="47"/>
      <c r="CPN3" s="47"/>
      <c r="CPO3" s="47"/>
      <c r="CPP3" s="47"/>
      <c r="CPQ3" s="47"/>
      <c r="CPR3" s="47"/>
      <c r="CPS3" s="47"/>
      <c r="CPT3" s="47"/>
      <c r="CPU3" s="47"/>
      <c r="CPV3" s="47"/>
      <c r="CPW3" s="47"/>
      <c r="CPX3" s="47"/>
      <c r="CPY3" s="47"/>
      <c r="CPZ3" s="47"/>
      <c r="CQA3" s="47"/>
      <c r="CQB3" s="47"/>
      <c r="CQC3" s="47"/>
      <c r="CQD3" s="47"/>
      <c r="CQE3" s="47"/>
      <c r="CQF3" s="47"/>
      <c r="CQG3" s="47"/>
      <c r="CQH3" s="47"/>
      <c r="CQI3" s="47"/>
      <c r="CQJ3" s="47"/>
      <c r="CQK3" s="47"/>
      <c r="CQL3" s="47"/>
      <c r="CQM3" s="47"/>
      <c r="CQN3" s="47"/>
      <c r="CQO3" s="47"/>
      <c r="CQP3" s="47"/>
      <c r="CQQ3" s="47"/>
      <c r="CQR3" s="47"/>
      <c r="CQS3" s="47"/>
      <c r="CQT3" s="47"/>
      <c r="CQU3" s="47"/>
      <c r="CQV3" s="47"/>
      <c r="CQW3" s="47"/>
      <c r="CQX3" s="47"/>
      <c r="CQY3" s="47"/>
      <c r="CQZ3" s="47"/>
      <c r="CRA3" s="47"/>
      <c r="CRB3" s="47"/>
      <c r="CRC3" s="47"/>
      <c r="CRD3" s="47"/>
      <c r="CRE3" s="47"/>
      <c r="CRF3" s="47"/>
      <c r="CRG3" s="47"/>
      <c r="CRH3" s="47"/>
      <c r="CRI3" s="47"/>
      <c r="CRJ3" s="47"/>
      <c r="CRK3" s="47"/>
      <c r="CRL3" s="47"/>
      <c r="CRM3" s="47"/>
      <c r="CRN3" s="47"/>
      <c r="CRO3" s="47"/>
      <c r="CRP3" s="47"/>
      <c r="CRQ3" s="47"/>
      <c r="CRR3" s="47"/>
      <c r="CRS3" s="47"/>
      <c r="CRT3" s="47"/>
      <c r="CRU3" s="47"/>
      <c r="CRV3" s="47"/>
      <c r="CRW3" s="47"/>
      <c r="CRX3" s="47"/>
      <c r="CRY3" s="47"/>
      <c r="CRZ3" s="47"/>
      <c r="CSA3" s="47"/>
      <c r="CSB3" s="47"/>
      <c r="CSC3" s="47"/>
      <c r="CSD3" s="47"/>
      <c r="CSE3" s="47"/>
      <c r="CSF3" s="47"/>
      <c r="CSG3" s="47"/>
      <c r="CSH3" s="47"/>
      <c r="CSI3" s="47"/>
      <c r="CSJ3" s="47"/>
      <c r="CSK3" s="47"/>
      <c r="CSL3" s="47"/>
      <c r="CSM3" s="47"/>
      <c r="CSN3" s="47"/>
      <c r="CSO3" s="47"/>
      <c r="CSP3" s="47"/>
      <c r="CSQ3" s="47"/>
      <c r="CSR3" s="47"/>
      <c r="CSS3" s="47"/>
      <c r="CST3" s="47"/>
      <c r="CSU3" s="47"/>
      <c r="CSV3" s="47"/>
      <c r="CSW3" s="47"/>
      <c r="CSX3" s="47"/>
      <c r="CSY3" s="47"/>
      <c r="CSZ3" s="47"/>
      <c r="CTA3" s="47"/>
      <c r="CTB3" s="47"/>
      <c r="CTC3" s="47"/>
      <c r="CTD3" s="47"/>
      <c r="CTE3" s="47"/>
      <c r="CTF3" s="47"/>
      <c r="CTG3" s="47"/>
      <c r="CTH3" s="47"/>
      <c r="CTI3" s="47"/>
      <c r="CTJ3" s="47"/>
      <c r="CTK3" s="47"/>
      <c r="CTL3" s="47"/>
      <c r="CTM3" s="47"/>
      <c r="CTN3" s="47"/>
      <c r="CTO3" s="47"/>
      <c r="CTP3" s="47"/>
      <c r="CTQ3" s="47"/>
      <c r="CTR3" s="47"/>
      <c r="CTS3" s="47"/>
      <c r="CTT3" s="47"/>
      <c r="CTU3" s="47"/>
      <c r="CTV3" s="47"/>
      <c r="CTW3" s="47"/>
      <c r="CTX3" s="47"/>
      <c r="CTY3" s="47"/>
      <c r="CTZ3" s="47"/>
      <c r="CUA3" s="47"/>
      <c r="CUB3" s="47"/>
      <c r="CUC3" s="47"/>
      <c r="CUD3" s="47"/>
      <c r="CUE3" s="47"/>
      <c r="CUF3" s="47"/>
      <c r="CUG3" s="47"/>
      <c r="CUH3" s="47"/>
      <c r="CUI3" s="47"/>
      <c r="CUJ3" s="47"/>
      <c r="CUK3" s="47"/>
      <c r="CUL3" s="47"/>
      <c r="CUM3" s="47"/>
      <c r="CUN3" s="47"/>
      <c r="CUO3" s="47"/>
      <c r="CUP3" s="47"/>
      <c r="CUQ3" s="47"/>
      <c r="CUR3" s="47"/>
      <c r="CUS3" s="47"/>
      <c r="CUT3" s="47"/>
      <c r="CUU3" s="47"/>
      <c r="CUV3" s="47"/>
      <c r="CUW3" s="47"/>
      <c r="CUX3" s="47"/>
      <c r="CUY3" s="47"/>
      <c r="CUZ3" s="47"/>
      <c r="CVA3" s="47"/>
      <c r="CVB3" s="47"/>
      <c r="CVC3" s="47"/>
      <c r="CVD3" s="47"/>
      <c r="CVE3" s="47"/>
      <c r="CVF3" s="47"/>
      <c r="CVG3" s="47"/>
      <c r="CVH3" s="47"/>
      <c r="CVI3" s="47"/>
      <c r="CVJ3" s="47"/>
      <c r="CVK3" s="47"/>
      <c r="CVL3" s="47"/>
      <c r="CVM3" s="47"/>
      <c r="CVN3" s="47"/>
      <c r="CVO3" s="47"/>
      <c r="CVP3" s="47"/>
      <c r="CVQ3" s="47"/>
      <c r="CVR3" s="47"/>
      <c r="CVS3" s="47"/>
      <c r="CVT3" s="47"/>
      <c r="CVU3" s="47"/>
      <c r="CVV3" s="47"/>
      <c r="CVW3" s="47"/>
      <c r="CVX3" s="47"/>
      <c r="CVY3" s="47"/>
      <c r="CVZ3" s="47"/>
      <c r="CWA3" s="47"/>
      <c r="CWB3" s="47"/>
      <c r="CWC3" s="47"/>
      <c r="CWD3" s="47"/>
      <c r="CWE3" s="47"/>
      <c r="CWF3" s="47"/>
      <c r="CWG3" s="47"/>
      <c r="CWH3" s="47"/>
      <c r="CWI3" s="47"/>
      <c r="CWJ3" s="47"/>
      <c r="CWK3" s="47"/>
      <c r="CWL3" s="47"/>
      <c r="CWM3" s="47"/>
      <c r="CWN3" s="47"/>
      <c r="CWO3" s="47"/>
      <c r="CWP3" s="47"/>
      <c r="CWQ3" s="47"/>
      <c r="CWR3" s="47"/>
      <c r="CWS3" s="47"/>
      <c r="CWT3" s="47"/>
      <c r="CWU3" s="47"/>
      <c r="CWV3" s="47"/>
      <c r="CWW3" s="47"/>
      <c r="CWX3" s="47"/>
      <c r="CWY3" s="47"/>
      <c r="CWZ3" s="47"/>
      <c r="CXA3" s="47"/>
      <c r="CXB3" s="47"/>
      <c r="CXC3" s="47"/>
      <c r="CXD3" s="47"/>
      <c r="CXE3" s="47"/>
      <c r="CXF3" s="47"/>
      <c r="CXG3" s="47"/>
      <c r="CXH3" s="47"/>
      <c r="CXI3" s="47"/>
      <c r="CXJ3" s="47"/>
      <c r="CXK3" s="47"/>
      <c r="CXL3" s="47"/>
      <c r="CXM3" s="47"/>
      <c r="CXN3" s="47"/>
      <c r="CXO3" s="47"/>
      <c r="CXP3" s="47"/>
      <c r="CXQ3" s="47"/>
      <c r="CXR3" s="47"/>
      <c r="CXS3" s="47"/>
      <c r="CXT3" s="47"/>
      <c r="CXU3" s="47"/>
      <c r="CXV3" s="47"/>
      <c r="CXW3" s="47"/>
      <c r="CXX3" s="47"/>
      <c r="CXY3" s="47"/>
      <c r="CXZ3" s="47"/>
      <c r="CYA3" s="47"/>
      <c r="CYB3" s="47"/>
      <c r="CYC3" s="47"/>
      <c r="CYD3" s="47"/>
      <c r="CYE3" s="47"/>
      <c r="CYF3" s="47"/>
      <c r="CYG3" s="47"/>
      <c r="CYH3" s="47"/>
      <c r="CYI3" s="47"/>
      <c r="CYJ3" s="47"/>
      <c r="CYK3" s="47"/>
      <c r="CYL3" s="47"/>
      <c r="CYM3" s="47"/>
      <c r="CYN3" s="47"/>
      <c r="CYO3" s="47"/>
      <c r="CYP3" s="47"/>
      <c r="CYQ3" s="47"/>
      <c r="CYR3" s="47"/>
      <c r="CYS3" s="47"/>
      <c r="CYT3" s="47"/>
      <c r="CYU3" s="47"/>
      <c r="CYV3" s="47"/>
      <c r="CYW3" s="47"/>
      <c r="CYX3" s="47"/>
      <c r="CYY3" s="47"/>
      <c r="CYZ3" s="47"/>
      <c r="CZA3" s="47"/>
      <c r="CZB3" s="47"/>
      <c r="CZC3" s="47"/>
      <c r="CZD3" s="47"/>
      <c r="CZE3" s="47"/>
      <c r="CZF3" s="47"/>
      <c r="CZG3" s="47"/>
      <c r="CZH3" s="47"/>
      <c r="CZI3" s="47"/>
      <c r="CZJ3" s="47"/>
      <c r="CZK3" s="47"/>
      <c r="CZL3" s="47"/>
      <c r="CZM3" s="47"/>
      <c r="CZN3" s="47"/>
      <c r="CZO3" s="47"/>
      <c r="CZP3" s="47"/>
      <c r="CZQ3" s="47"/>
      <c r="CZR3" s="47"/>
      <c r="CZS3" s="47"/>
      <c r="CZT3" s="47"/>
      <c r="CZU3" s="47"/>
      <c r="CZV3" s="47"/>
      <c r="CZW3" s="47"/>
      <c r="CZX3" s="47"/>
      <c r="CZY3" s="47"/>
      <c r="CZZ3" s="47"/>
      <c r="DAA3" s="47"/>
      <c r="DAB3" s="47"/>
      <c r="DAC3" s="47"/>
      <c r="DAD3" s="47"/>
      <c r="DAE3" s="47"/>
      <c r="DAF3" s="47"/>
      <c r="DAG3" s="47"/>
      <c r="DAH3" s="47"/>
      <c r="DAI3" s="47"/>
      <c r="DAJ3" s="47"/>
      <c r="DAK3" s="47"/>
      <c r="DAL3" s="47"/>
      <c r="DAM3" s="47"/>
      <c r="DAN3" s="47"/>
      <c r="DAO3" s="47"/>
      <c r="DAP3" s="47"/>
      <c r="DAQ3" s="47"/>
      <c r="DAR3" s="47"/>
      <c r="DAS3" s="47"/>
      <c r="DAT3" s="47"/>
      <c r="DAU3" s="47"/>
      <c r="DAV3" s="47"/>
      <c r="DAW3" s="47"/>
      <c r="DAX3" s="47"/>
      <c r="DAY3" s="47"/>
      <c r="DAZ3" s="47"/>
      <c r="DBA3" s="47"/>
      <c r="DBB3" s="47"/>
      <c r="DBC3" s="47"/>
      <c r="DBD3" s="47"/>
      <c r="DBE3" s="47"/>
      <c r="DBF3" s="47"/>
      <c r="DBG3" s="47"/>
      <c r="DBH3" s="47"/>
      <c r="DBI3" s="47"/>
      <c r="DBJ3" s="47"/>
      <c r="DBK3" s="47"/>
      <c r="DBL3" s="47"/>
      <c r="DBM3" s="47"/>
      <c r="DBN3" s="47"/>
      <c r="DBO3" s="47"/>
      <c r="DBP3" s="47"/>
      <c r="DBQ3" s="47"/>
      <c r="DBR3" s="47"/>
      <c r="DBS3" s="47"/>
      <c r="DBT3" s="47"/>
      <c r="DBU3" s="47"/>
      <c r="DBV3" s="47"/>
      <c r="DBW3" s="47"/>
      <c r="DBX3" s="47"/>
      <c r="DBY3" s="47"/>
      <c r="DBZ3" s="47"/>
      <c r="DCA3" s="47"/>
      <c r="DCB3" s="47"/>
      <c r="DCC3" s="47"/>
      <c r="DCD3" s="47"/>
      <c r="DCE3" s="47"/>
      <c r="DCF3" s="47"/>
      <c r="DCG3" s="47"/>
      <c r="DCH3" s="47"/>
      <c r="DCI3" s="47"/>
      <c r="DCJ3" s="47"/>
      <c r="DCK3" s="47"/>
      <c r="DCL3" s="47"/>
      <c r="DCM3" s="47"/>
      <c r="DCN3" s="47"/>
      <c r="DCO3" s="47"/>
      <c r="DCP3" s="47"/>
      <c r="DCQ3" s="47"/>
      <c r="DCR3" s="47"/>
      <c r="DCS3" s="47"/>
      <c r="DCT3" s="47"/>
      <c r="DCU3" s="47"/>
      <c r="DCV3" s="47"/>
      <c r="DCW3" s="47"/>
      <c r="DCX3" s="47"/>
      <c r="DCY3" s="47"/>
      <c r="DCZ3" s="47"/>
      <c r="DDA3" s="47"/>
      <c r="DDB3" s="47"/>
      <c r="DDC3" s="47"/>
      <c r="DDD3" s="47"/>
      <c r="DDE3" s="47"/>
      <c r="DDF3" s="47"/>
      <c r="DDG3" s="47"/>
      <c r="DDH3" s="47"/>
      <c r="DDI3" s="47"/>
      <c r="DDJ3" s="47"/>
      <c r="DDK3" s="47"/>
      <c r="DDL3" s="47"/>
      <c r="DDM3" s="47"/>
      <c r="DDN3" s="47"/>
      <c r="DDO3" s="47"/>
      <c r="DDP3" s="47"/>
      <c r="DDQ3" s="47"/>
      <c r="DDR3" s="47"/>
      <c r="DDS3" s="47"/>
      <c r="DDT3" s="47"/>
      <c r="DDU3" s="47"/>
      <c r="DDV3" s="47"/>
      <c r="DDW3" s="47"/>
      <c r="DDX3" s="47"/>
      <c r="DDY3" s="47"/>
      <c r="DDZ3" s="47"/>
      <c r="DEA3" s="47"/>
      <c r="DEB3" s="47"/>
      <c r="DEC3" s="47"/>
      <c r="DED3" s="47"/>
      <c r="DEE3" s="47"/>
      <c r="DEF3" s="47"/>
      <c r="DEG3" s="47"/>
      <c r="DEH3" s="47"/>
      <c r="DEI3" s="47"/>
      <c r="DEJ3" s="47"/>
      <c r="DEK3" s="47"/>
      <c r="DEL3" s="47"/>
      <c r="DEM3" s="47"/>
      <c r="DEN3" s="47"/>
      <c r="DEO3" s="47"/>
      <c r="DEP3" s="47"/>
      <c r="DEQ3" s="47"/>
      <c r="DER3" s="47"/>
      <c r="DES3" s="47"/>
      <c r="DET3" s="47"/>
      <c r="DEU3" s="47"/>
      <c r="DEV3" s="47"/>
      <c r="DEW3" s="47"/>
      <c r="DEX3" s="47"/>
      <c r="DEY3" s="47"/>
      <c r="DEZ3" s="47"/>
      <c r="DFA3" s="47"/>
      <c r="DFB3" s="47"/>
      <c r="DFC3" s="47"/>
      <c r="DFD3" s="47"/>
      <c r="DFE3" s="47"/>
      <c r="DFF3" s="47"/>
      <c r="DFG3" s="47"/>
      <c r="DFH3" s="47"/>
      <c r="DFI3" s="47"/>
      <c r="DFJ3" s="47"/>
      <c r="DFK3" s="47"/>
      <c r="DFL3" s="47"/>
      <c r="DFM3" s="47"/>
      <c r="DFN3" s="47"/>
      <c r="DFO3" s="47"/>
      <c r="DFP3" s="47"/>
      <c r="DFQ3" s="47"/>
      <c r="DFR3" s="47"/>
      <c r="DFS3" s="47"/>
      <c r="DFT3" s="47"/>
      <c r="DFU3" s="47"/>
      <c r="DFV3" s="47"/>
      <c r="DFW3" s="47"/>
      <c r="DFX3" s="47"/>
      <c r="DFY3" s="47"/>
      <c r="DFZ3" s="47"/>
      <c r="DGA3" s="47"/>
      <c r="DGB3" s="47"/>
      <c r="DGC3" s="47"/>
      <c r="DGD3" s="47"/>
      <c r="DGE3" s="47"/>
      <c r="DGF3" s="47"/>
      <c r="DGG3" s="47"/>
      <c r="DGH3" s="47"/>
      <c r="DGI3" s="47"/>
      <c r="DGJ3" s="47"/>
      <c r="DGK3" s="47"/>
      <c r="DGL3" s="47"/>
      <c r="DGM3" s="47"/>
      <c r="DGN3" s="47"/>
      <c r="DGO3" s="47"/>
      <c r="DGP3" s="47"/>
      <c r="DGQ3" s="47"/>
      <c r="DGR3" s="47"/>
      <c r="DGS3" s="47"/>
      <c r="DGT3" s="47"/>
      <c r="DGU3" s="47"/>
      <c r="DGV3" s="47"/>
      <c r="DGW3" s="47"/>
      <c r="DGX3" s="47"/>
      <c r="DGY3" s="47"/>
      <c r="DGZ3" s="47"/>
      <c r="DHA3" s="47"/>
      <c r="DHB3" s="47"/>
      <c r="DHC3" s="47"/>
      <c r="DHD3" s="47"/>
      <c r="DHE3" s="47"/>
      <c r="DHF3" s="47"/>
      <c r="DHG3" s="47"/>
      <c r="DHH3" s="47"/>
      <c r="DHI3" s="47"/>
      <c r="DHJ3" s="47"/>
      <c r="DHK3" s="47"/>
      <c r="DHL3" s="47"/>
      <c r="DHM3" s="47"/>
      <c r="DHN3" s="47"/>
      <c r="DHO3" s="47"/>
      <c r="DHP3" s="47"/>
      <c r="DHQ3" s="47"/>
      <c r="DHR3" s="47"/>
      <c r="DHS3" s="47"/>
      <c r="DHT3" s="47"/>
      <c r="DHU3" s="47"/>
      <c r="DHV3" s="47"/>
      <c r="DHW3" s="47"/>
      <c r="DHX3" s="47"/>
      <c r="DHY3" s="47"/>
      <c r="DHZ3" s="47"/>
      <c r="DIA3" s="47"/>
      <c r="DIB3" s="47"/>
      <c r="DIC3" s="47"/>
      <c r="DID3" s="47"/>
      <c r="DIE3" s="47"/>
      <c r="DIF3" s="47"/>
      <c r="DIG3" s="47"/>
      <c r="DIH3" s="47"/>
      <c r="DII3" s="47"/>
      <c r="DIJ3" s="47"/>
      <c r="DIK3" s="47"/>
      <c r="DIL3" s="47"/>
      <c r="DIM3" s="47"/>
      <c r="DIN3" s="47"/>
      <c r="DIO3" s="47"/>
      <c r="DIP3" s="47"/>
      <c r="DIQ3" s="47"/>
      <c r="DIR3" s="47"/>
      <c r="DIS3" s="47"/>
      <c r="DIT3" s="47"/>
      <c r="DIU3" s="47"/>
      <c r="DIV3" s="47"/>
      <c r="DIW3" s="47"/>
      <c r="DIX3" s="47"/>
      <c r="DIY3" s="47"/>
      <c r="DIZ3" s="47"/>
      <c r="DJA3" s="47"/>
      <c r="DJB3" s="47"/>
      <c r="DJC3" s="47"/>
      <c r="DJD3" s="47"/>
      <c r="DJE3" s="47"/>
      <c r="DJF3" s="47"/>
      <c r="DJG3" s="47"/>
      <c r="DJH3" s="47"/>
      <c r="DJI3" s="47"/>
      <c r="DJJ3" s="47"/>
      <c r="DJK3" s="47"/>
      <c r="DJL3" s="47"/>
      <c r="DJM3" s="47"/>
      <c r="DJN3" s="47"/>
      <c r="DJO3" s="47"/>
      <c r="DJP3" s="47"/>
      <c r="DJQ3" s="47"/>
      <c r="DJR3" s="47"/>
      <c r="DJS3" s="47"/>
      <c r="DJT3" s="47"/>
      <c r="DJU3" s="47"/>
      <c r="DJV3" s="47"/>
      <c r="DJW3" s="47"/>
      <c r="DJX3" s="47"/>
      <c r="DJY3" s="47"/>
      <c r="DJZ3" s="47"/>
      <c r="DKA3" s="47"/>
      <c r="DKB3" s="47"/>
      <c r="DKC3" s="47"/>
      <c r="DKD3" s="47"/>
      <c r="DKE3" s="47"/>
      <c r="DKF3" s="47"/>
      <c r="DKG3" s="47"/>
      <c r="DKH3" s="47"/>
      <c r="DKI3" s="47"/>
      <c r="DKJ3" s="47"/>
      <c r="DKK3" s="47"/>
      <c r="DKL3" s="47"/>
      <c r="DKM3" s="47"/>
      <c r="DKN3" s="47"/>
      <c r="DKO3" s="47"/>
      <c r="DKP3" s="47"/>
      <c r="DKQ3" s="47"/>
      <c r="DKR3" s="47"/>
      <c r="DKS3" s="47"/>
      <c r="DKT3" s="47"/>
      <c r="DKU3" s="47"/>
      <c r="DKV3" s="47"/>
      <c r="DKW3" s="47"/>
      <c r="DKX3" s="47"/>
      <c r="DKY3" s="47"/>
      <c r="DKZ3" s="47"/>
      <c r="DLA3" s="47"/>
      <c r="DLB3" s="47"/>
      <c r="DLC3" s="47"/>
      <c r="DLD3" s="47"/>
      <c r="DLE3" s="47"/>
      <c r="DLF3" s="47"/>
      <c r="DLG3" s="47"/>
      <c r="DLH3" s="47"/>
      <c r="DLI3" s="47"/>
      <c r="DLJ3" s="47"/>
      <c r="DLK3" s="47"/>
      <c r="DLL3" s="47"/>
      <c r="DLM3" s="47"/>
      <c r="DLN3" s="47"/>
      <c r="DLO3" s="47"/>
      <c r="DLP3" s="47"/>
      <c r="DLQ3" s="47"/>
      <c r="DLR3" s="47"/>
      <c r="DLS3" s="47"/>
      <c r="DLT3" s="47"/>
      <c r="DLU3" s="47"/>
      <c r="DLV3" s="47"/>
      <c r="DLW3" s="47"/>
      <c r="DLX3" s="47"/>
      <c r="DLY3" s="47"/>
      <c r="DLZ3" s="47"/>
      <c r="DMA3" s="47"/>
      <c r="DMB3" s="47"/>
      <c r="DMC3" s="47"/>
      <c r="DMD3" s="47"/>
      <c r="DME3" s="47"/>
      <c r="DMF3" s="47"/>
      <c r="DMG3" s="47"/>
      <c r="DMH3" s="47"/>
      <c r="DMI3" s="47"/>
      <c r="DMJ3" s="47"/>
      <c r="DMK3" s="47"/>
      <c r="DML3" s="47"/>
      <c r="DMM3" s="47"/>
      <c r="DMN3" s="47"/>
      <c r="DMO3" s="47"/>
      <c r="DMP3" s="47"/>
      <c r="DMQ3" s="47"/>
      <c r="DMR3" s="47"/>
      <c r="DMS3" s="47"/>
      <c r="DMT3" s="47"/>
      <c r="DMU3" s="47"/>
      <c r="DMV3" s="47"/>
      <c r="DMW3" s="47"/>
      <c r="DMX3" s="47"/>
      <c r="DMY3" s="47"/>
      <c r="DMZ3" s="47"/>
      <c r="DNA3" s="47"/>
      <c r="DNB3" s="47"/>
      <c r="DNC3" s="47"/>
      <c r="DND3" s="47"/>
      <c r="DNE3" s="47"/>
      <c r="DNF3" s="47"/>
      <c r="DNG3" s="47"/>
      <c r="DNH3" s="47"/>
      <c r="DNI3" s="47"/>
      <c r="DNJ3" s="47"/>
      <c r="DNK3" s="47"/>
      <c r="DNL3" s="47"/>
      <c r="DNM3" s="47"/>
      <c r="DNN3" s="47"/>
      <c r="DNO3" s="47"/>
      <c r="DNP3" s="47"/>
      <c r="DNQ3" s="47"/>
      <c r="DNR3" s="47"/>
      <c r="DNS3" s="47"/>
      <c r="DNT3" s="47"/>
      <c r="DNU3" s="47"/>
      <c r="DNV3" s="47"/>
      <c r="DNW3" s="47"/>
      <c r="DNX3" s="47"/>
      <c r="DNY3" s="47"/>
      <c r="DNZ3" s="47"/>
      <c r="DOA3" s="47"/>
      <c r="DOB3" s="47"/>
      <c r="DOC3" s="47"/>
      <c r="DOD3" s="47"/>
      <c r="DOE3" s="47"/>
      <c r="DOF3" s="47"/>
      <c r="DOG3" s="47"/>
      <c r="DOH3" s="47"/>
      <c r="DOI3" s="47"/>
      <c r="DOJ3" s="47"/>
      <c r="DOK3" s="47"/>
      <c r="DOL3" s="47"/>
      <c r="DOM3" s="47"/>
      <c r="DON3" s="47"/>
      <c r="DOO3" s="47"/>
      <c r="DOP3" s="47"/>
      <c r="DOQ3" s="47"/>
      <c r="DOR3" s="47"/>
      <c r="DOS3" s="47"/>
      <c r="DOT3" s="47"/>
      <c r="DOU3" s="47"/>
      <c r="DOV3" s="47"/>
      <c r="DOW3" s="47"/>
      <c r="DOX3" s="47"/>
      <c r="DOY3" s="47"/>
      <c r="DOZ3" s="47"/>
      <c r="DPA3" s="47"/>
      <c r="DPB3" s="47"/>
      <c r="DPC3" s="47"/>
      <c r="DPD3" s="47"/>
      <c r="DPE3" s="47"/>
      <c r="DPF3" s="47"/>
      <c r="DPG3" s="47"/>
      <c r="DPH3" s="47"/>
      <c r="DPI3" s="47"/>
      <c r="DPJ3" s="47"/>
      <c r="DPK3" s="47"/>
      <c r="DPL3" s="47"/>
      <c r="DPM3" s="47"/>
      <c r="DPN3" s="47"/>
      <c r="DPO3" s="47"/>
      <c r="DPP3" s="47"/>
      <c r="DPQ3" s="47"/>
      <c r="DPR3" s="47"/>
      <c r="DPS3" s="47"/>
      <c r="DPT3" s="47"/>
      <c r="DPU3" s="47"/>
      <c r="DPV3" s="47"/>
      <c r="DPW3" s="47"/>
      <c r="DPX3" s="47"/>
      <c r="DPY3" s="47"/>
      <c r="DPZ3" s="47"/>
      <c r="DQA3" s="47"/>
      <c r="DQB3" s="47"/>
      <c r="DQC3" s="47"/>
      <c r="DQD3" s="47"/>
      <c r="DQE3" s="47"/>
      <c r="DQF3" s="47"/>
      <c r="DQG3" s="47"/>
      <c r="DQH3" s="47"/>
      <c r="DQI3" s="47"/>
      <c r="DQJ3" s="47"/>
      <c r="DQK3" s="47"/>
      <c r="DQL3" s="47"/>
      <c r="DQM3" s="47"/>
      <c r="DQN3" s="47"/>
      <c r="DQO3" s="47"/>
      <c r="DQP3" s="47"/>
      <c r="DQQ3" s="47"/>
      <c r="DQR3" s="47"/>
      <c r="DQS3" s="47"/>
      <c r="DQT3" s="47"/>
      <c r="DQU3" s="47"/>
      <c r="DQV3" s="47"/>
      <c r="DQW3" s="47"/>
      <c r="DQX3" s="47"/>
      <c r="DQY3" s="47"/>
      <c r="DQZ3" s="47"/>
      <c r="DRA3" s="47"/>
      <c r="DRB3" s="47"/>
      <c r="DRC3" s="47"/>
      <c r="DRD3" s="47"/>
      <c r="DRE3" s="47"/>
      <c r="DRF3" s="47"/>
      <c r="DRG3" s="47"/>
      <c r="DRH3" s="47"/>
      <c r="DRI3" s="47"/>
      <c r="DRJ3" s="47"/>
      <c r="DRK3" s="47"/>
      <c r="DRL3" s="47"/>
      <c r="DRM3" s="47"/>
      <c r="DRN3" s="47"/>
      <c r="DRO3" s="47"/>
      <c r="DRP3" s="47"/>
      <c r="DRQ3" s="47"/>
      <c r="DRR3" s="47"/>
      <c r="DRS3" s="47"/>
      <c r="DRT3" s="47"/>
      <c r="DRU3" s="47"/>
      <c r="DRV3" s="47"/>
      <c r="DRW3" s="47"/>
      <c r="DRX3" s="47"/>
      <c r="DRY3" s="47"/>
      <c r="DRZ3" s="47"/>
      <c r="DSA3" s="47"/>
      <c r="DSB3" s="47"/>
      <c r="DSC3" s="47"/>
      <c r="DSD3" s="47"/>
      <c r="DSE3" s="47"/>
      <c r="DSF3" s="47"/>
      <c r="DSG3" s="47"/>
      <c r="DSH3" s="47"/>
      <c r="DSI3" s="47"/>
      <c r="DSJ3" s="47"/>
      <c r="DSK3" s="47"/>
      <c r="DSL3" s="47"/>
      <c r="DSM3" s="47"/>
      <c r="DSN3" s="47"/>
      <c r="DSO3" s="47"/>
      <c r="DSP3" s="47"/>
      <c r="DSQ3" s="47"/>
      <c r="DSR3" s="47"/>
      <c r="DSS3" s="47"/>
      <c r="DST3" s="47"/>
      <c r="DSU3" s="47"/>
      <c r="DSV3" s="47"/>
      <c r="DSW3" s="47"/>
      <c r="DSX3" s="47"/>
      <c r="DSY3" s="47"/>
      <c r="DSZ3" s="47"/>
      <c r="DTA3" s="47"/>
      <c r="DTB3" s="47"/>
      <c r="DTC3" s="47"/>
      <c r="DTD3" s="47"/>
      <c r="DTE3" s="47"/>
      <c r="DTF3" s="47"/>
      <c r="DTG3" s="47"/>
      <c r="DTH3" s="47"/>
      <c r="DTI3" s="47"/>
      <c r="DTJ3" s="47"/>
      <c r="DTK3" s="47"/>
      <c r="DTL3" s="47"/>
      <c r="DTM3" s="47"/>
      <c r="DTN3" s="47"/>
      <c r="DTO3" s="47"/>
      <c r="DTP3" s="47"/>
      <c r="DTQ3" s="47"/>
      <c r="DTR3" s="47"/>
      <c r="DTS3" s="47"/>
      <c r="DTT3" s="47"/>
      <c r="DTU3" s="47"/>
      <c r="DTV3" s="47"/>
      <c r="DTW3" s="47"/>
      <c r="DTX3" s="47"/>
      <c r="DTY3" s="47"/>
      <c r="DTZ3" s="47"/>
      <c r="DUA3" s="47"/>
      <c r="DUB3" s="47"/>
      <c r="DUC3" s="47"/>
      <c r="DUD3" s="47"/>
      <c r="DUE3" s="47"/>
      <c r="DUF3" s="47"/>
      <c r="DUG3" s="47"/>
      <c r="DUH3" s="47"/>
      <c r="DUI3" s="47"/>
      <c r="DUJ3" s="47"/>
      <c r="DUK3" s="47"/>
      <c r="DUL3" s="47"/>
      <c r="DUM3" s="47"/>
      <c r="DUN3" s="47"/>
      <c r="DUO3" s="47"/>
      <c r="DUP3" s="47"/>
      <c r="DUQ3" s="47"/>
      <c r="DUR3" s="47"/>
      <c r="DUS3" s="47"/>
      <c r="DUT3" s="47"/>
      <c r="DUU3" s="47"/>
      <c r="DUV3" s="47"/>
      <c r="DUW3" s="47"/>
      <c r="DUX3" s="47"/>
      <c r="DUY3" s="47"/>
      <c r="DUZ3" s="47"/>
      <c r="DVA3" s="47"/>
      <c r="DVB3" s="47"/>
      <c r="DVC3" s="47"/>
      <c r="DVD3" s="47"/>
      <c r="DVE3" s="47"/>
      <c r="DVF3" s="47"/>
      <c r="DVG3" s="47"/>
      <c r="DVH3" s="47"/>
      <c r="DVI3" s="47"/>
      <c r="DVJ3" s="47"/>
      <c r="DVK3" s="47"/>
      <c r="DVL3" s="47"/>
      <c r="DVM3" s="47"/>
      <c r="DVN3" s="47"/>
      <c r="DVO3" s="47"/>
      <c r="DVP3" s="47"/>
      <c r="DVQ3" s="47"/>
      <c r="DVR3" s="47"/>
      <c r="DVS3" s="47"/>
      <c r="DVT3" s="47"/>
      <c r="DVU3" s="47"/>
      <c r="DVV3" s="47"/>
      <c r="DVW3" s="47"/>
      <c r="DVX3" s="47"/>
      <c r="DVY3" s="47"/>
      <c r="DVZ3" s="47"/>
      <c r="DWA3" s="47"/>
      <c r="DWB3" s="47"/>
      <c r="DWC3" s="47"/>
      <c r="DWD3" s="47"/>
      <c r="DWE3" s="47"/>
      <c r="DWF3" s="47"/>
      <c r="DWG3" s="47"/>
      <c r="DWH3" s="47"/>
      <c r="DWI3" s="47"/>
      <c r="DWJ3" s="47"/>
      <c r="DWK3" s="47"/>
      <c r="DWL3" s="47"/>
      <c r="DWM3" s="47"/>
      <c r="DWN3" s="47"/>
      <c r="DWO3" s="47"/>
      <c r="DWP3" s="47"/>
      <c r="DWQ3" s="47"/>
      <c r="DWR3" s="47"/>
      <c r="DWS3" s="47"/>
      <c r="DWT3" s="47"/>
      <c r="DWU3" s="47"/>
      <c r="DWV3" s="47"/>
      <c r="DWW3" s="47"/>
      <c r="DWX3" s="47"/>
      <c r="DWY3" s="47"/>
      <c r="DWZ3" s="47"/>
      <c r="DXA3" s="47"/>
      <c r="DXB3" s="47"/>
      <c r="DXC3" s="47"/>
      <c r="DXD3" s="47"/>
      <c r="DXE3" s="47"/>
      <c r="DXF3" s="47"/>
      <c r="DXG3" s="47"/>
      <c r="DXH3" s="47"/>
      <c r="DXI3" s="47"/>
      <c r="DXJ3" s="47"/>
      <c r="DXK3" s="47"/>
      <c r="DXL3" s="47"/>
      <c r="DXM3" s="47"/>
      <c r="DXN3" s="47"/>
      <c r="DXO3" s="47"/>
      <c r="DXP3" s="47"/>
      <c r="DXQ3" s="47"/>
      <c r="DXR3" s="47"/>
      <c r="DXS3" s="47"/>
      <c r="DXT3" s="47"/>
      <c r="DXU3" s="47"/>
      <c r="DXV3" s="47"/>
      <c r="DXW3" s="47"/>
      <c r="DXX3" s="47"/>
      <c r="DXY3" s="47"/>
      <c r="DXZ3" s="47"/>
      <c r="DYA3" s="47"/>
      <c r="DYB3" s="47"/>
      <c r="DYC3" s="47"/>
      <c r="DYD3" s="47"/>
      <c r="DYE3" s="47"/>
      <c r="DYF3" s="47"/>
      <c r="DYG3" s="47"/>
      <c r="DYH3" s="47"/>
      <c r="DYI3" s="47"/>
      <c r="DYJ3" s="47"/>
      <c r="DYK3" s="47"/>
      <c r="DYL3" s="47"/>
      <c r="DYM3" s="47"/>
      <c r="DYN3" s="47"/>
      <c r="DYO3" s="47"/>
      <c r="DYP3" s="47"/>
      <c r="DYQ3" s="47"/>
      <c r="DYR3" s="47"/>
      <c r="DYS3" s="47"/>
      <c r="DYT3" s="47"/>
      <c r="DYU3" s="47"/>
      <c r="DYV3" s="47"/>
      <c r="DYW3" s="47"/>
      <c r="DYX3" s="47"/>
      <c r="DYY3" s="47"/>
      <c r="DYZ3" s="47"/>
      <c r="DZA3" s="47"/>
      <c r="DZB3" s="47"/>
      <c r="DZC3" s="47"/>
      <c r="DZD3" s="47"/>
      <c r="DZE3" s="47"/>
      <c r="DZF3" s="47"/>
      <c r="DZG3" s="47"/>
      <c r="DZH3" s="47"/>
      <c r="DZI3" s="47"/>
      <c r="DZJ3" s="47"/>
      <c r="DZK3" s="47"/>
      <c r="DZL3" s="47"/>
      <c r="DZM3" s="47"/>
      <c r="DZN3" s="47"/>
      <c r="DZO3" s="47"/>
      <c r="DZP3" s="47"/>
      <c r="DZQ3" s="47"/>
      <c r="DZR3" s="47"/>
      <c r="DZS3" s="47"/>
      <c r="DZT3" s="47"/>
      <c r="DZU3" s="47"/>
      <c r="DZV3" s="47"/>
      <c r="DZW3" s="47"/>
      <c r="DZX3" s="47"/>
      <c r="DZY3" s="47"/>
      <c r="DZZ3" s="47"/>
      <c r="EAA3" s="47"/>
      <c r="EAB3" s="47"/>
      <c r="EAC3" s="47"/>
      <c r="EAD3" s="47"/>
      <c r="EAE3" s="47"/>
      <c r="EAF3" s="47"/>
      <c r="EAG3" s="47"/>
      <c r="EAH3" s="47"/>
      <c r="EAI3" s="47"/>
      <c r="EAJ3" s="47"/>
      <c r="EAK3" s="47"/>
      <c r="EAL3" s="47"/>
      <c r="EAM3" s="47"/>
      <c r="EAN3" s="47"/>
      <c r="EAO3" s="47"/>
      <c r="EAP3" s="47"/>
      <c r="EAQ3" s="47"/>
      <c r="EAR3" s="47"/>
      <c r="EAS3" s="47"/>
      <c r="EAT3" s="47"/>
      <c r="EAU3" s="47"/>
      <c r="EAV3" s="47"/>
      <c r="EAW3" s="47"/>
      <c r="EAX3" s="47"/>
      <c r="EAY3" s="47"/>
      <c r="EAZ3" s="47"/>
      <c r="EBA3" s="47"/>
      <c r="EBB3" s="47"/>
      <c r="EBC3" s="47"/>
      <c r="EBD3" s="47"/>
      <c r="EBE3" s="47"/>
      <c r="EBF3" s="47"/>
      <c r="EBG3" s="47"/>
      <c r="EBH3" s="47"/>
      <c r="EBI3" s="47"/>
      <c r="EBJ3" s="47"/>
      <c r="EBK3" s="47"/>
      <c r="EBL3" s="47"/>
      <c r="EBM3" s="47"/>
      <c r="EBN3" s="47"/>
      <c r="EBO3" s="47"/>
      <c r="EBP3" s="47"/>
      <c r="EBQ3" s="47"/>
      <c r="EBR3" s="47"/>
      <c r="EBS3" s="47"/>
      <c r="EBT3" s="47"/>
      <c r="EBU3" s="47"/>
      <c r="EBV3" s="47"/>
      <c r="EBW3" s="47"/>
      <c r="EBX3" s="47"/>
      <c r="EBY3" s="47"/>
      <c r="EBZ3" s="47"/>
      <c r="ECA3" s="47"/>
      <c r="ECB3" s="47"/>
      <c r="ECC3" s="47"/>
      <c r="ECD3" s="47"/>
      <c r="ECE3" s="47"/>
      <c r="ECF3" s="47"/>
      <c r="ECG3" s="47"/>
      <c r="ECH3" s="47"/>
      <c r="ECI3" s="47"/>
      <c r="ECJ3" s="47"/>
      <c r="ECK3" s="47"/>
      <c r="ECL3" s="47"/>
      <c r="ECM3" s="47"/>
      <c r="ECN3" s="47"/>
      <c r="ECO3" s="47"/>
      <c r="ECP3" s="47"/>
      <c r="ECQ3" s="47"/>
      <c r="ECR3" s="47"/>
      <c r="ECS3" s="47"/>
      <c r="ECT3" s="47"/>
      <c r="ECU3" s="47"/>
      <c r="ECV3" s="47"/>
      <c r="ECW3" s="47"/>
      <c r="ECX3" s="47"/>
      <c r="ECY3" s="47"/>
      <c r="ECZ3" s="47"/>
      <c r="EDA3" s="47"/>
      <c r="EDB3" s="47"/>
      <c r="EDC3" s="47"/>
      <c r="EDD3" s="47"/>
      <c r="EDE3" s="47"/>
      <c r="EDF3" s="47"/>
      <c r="EDG3" s="47"/>
      <c r="EDH3" s="47"/>
      <c r="EDI3" s="47"/>
      <c r="EDJ3" s="47"/>
      <c r="EDK3" s="47"/>
      <c r="EDL3" s="47"/>
      <c r="EDM3" s="47"/>
      <c r="EDN3" s="47"/>
      <c r="EDO3" s="47"/>
      <c r="EDP3" s="47"/>
      <c r="EDQ3" s="47"/>
      <c r="EDR3" s="47"/>
      <c r="EDS3" s="47"/>
      <c r="EDT3" s="47"/>
      <c r="EDU3" s="47"/>
      <c r="EDV3" s="47"/>
      <c r="EDW3" s="47"/>
      <c r="EDX3" s="47"/>
      <c r="EDY3" s="47"/>
      <c r="EDZ3" s="47"/>
      <c r="EEA3" s="47"/>
      <c r="EEB3" s="47"/>
      <c r="EEC3" s="47"/>
      <c r="EED3" s="47"/>
      <c r="EEE3" s="47"/>
      <c r="EEF3" s="47"/>
      <c r="EEG3" s="47"/>
      <c r="EEH3" s="47"/>
      <c r="EEI3" s="47"/>
      <c r="EEJ3" s="47"/>
      <c r="EEK3" s="47"/>
      <c r="EEL3" s="47"/>
      <c r="EEM3" s="47"/>
      <c r="EEN3" s="47"/>
      <c r="EEO3" s="47"/>
      <c r="EEP3" s="47"/>
      <c r="EEQ3" s="47"/>
      <c r="EER3" s="47"/>
      <c r="EES3" s="47"/>
      <c r="EET3" s="47"/>
      <c r="EEU3" s="47"/>
      <c r="EEV3" s="47"/>
      <c r="EEW3" s="47"/>
      <c r="EEX3" s="47"/>
      <c r="EEY3" s="47"/>
      <c r="EEZ3" s="47"/>
      <c r="EFA3" s="47"/>
      <c r="EFB3" s="47"/>
      <c r="EFC3" s="47"/>
      <c r="EFD3" s="47"/>
      <c r="EFE3" s="47"/>
      <c r="EFF3" s="47"/>
      <c r="EFG3" s="47"/>
      <c r="EFH3" s="47"/>
      <c r="EFI3" s="47"/>
      <c r="EFJ3" s="47"/>
      <c r="EFK3" s="47"/>
      <c r="EFL3" s="47"/>
      <c r="EFM3" s="47"/>
      <c r="EFN3" s="47"/>
      <c r="EFO3" s="47"/>
      <c r="EFP3" s="47"/>
      <c r="EFQ3" s="47"/>
      <c r="EFR3" s="47"/>
      <c r="EFS3" s="47"/>
      <c r="EFT3" s="47"/>
      <c r="EFU3" s="47"/>
      <c r="EFV3" s="47"/>
      <c r="EFW3" s="47"/>
      <c r="EFX3" s="47"/>
      <c r="EFY3" s="47"/>
      <c r="EFZ3" s="47"/>
      <c r="EGA3" s="47"/>
      <c r="EGB3" s="47"/>
      <c r="EGC3" s="47"/>
      <c r="EGD3" s="47"/>
      <c r="EGE3" s="47"/>
      <c r="EGF3" s="47"/>
      <c r="EGG3" s="47"/>
      <c r="EGH3" s="47"/>
      <c r="EGI3" s="47"/>
      <c r="EGJ3" s="47"/>
      <c r="EGK3" s="47"/>
      <c r="EGL3" s="47"/>
      <c r="EGM3" s="47"/>
      <c r="EGN3" s="47"/>
      <c r="EGO3" s="47"/>
      <c r="EGP3" s="47"/>
      <c r="EGQ3" s="47"/>
      <c r="EGR3" s="47"/>
      <c r="EGS3" s="47"/>
      <c r="EGT3" s="47"/>
      <c r="EGU3" s="47"/>
      <c r="EGV3" s="47"/>
      <c r="EGW3" s="47"/>
      <c r="EGX3" s="47"/>
      <c r="EGY3" s="47"/>
      <c r="EGZ3" s="47"/>
      <c r="EHA3" s="47"/>
      <c r="EHB3" s="47"/>
      <c r="EHC3" s="47"/>
      <c r="EHD3" s="47"/>
      <c r="EHE3" s="47"/>
      <c r="EHF3" s="47"/>
      <c r="EHG3" s="47"/>
      <c r="EHH3" s="47"/>
      <c r="EHI3" s="47"/>
      <c r="EHJ3" s="47"/>
      <c r="EHK3" s="47"/>
      <c r="EHL3" s="47"/>
      <c r="EHM3" s="47"/>
      <c r="EHN3" s="47"/>
      <c r="EHO3" s="47"/>
      <c r="EHP3" s="47"/>
      <c r="EHQ3" s="47"/>
      <c r="EHR3" s="47"/>
      <c r="EHS3" s="47"/>
      <c r="EHT3" s="47"/>
      <c r="EHU3" s="47"/>
      <c r="EHV3" s="47"/>
      <c r="EHW3" s="47"/>
      <c r="EHX3" s="47"/>
      <c r="EHY3" s="47"/>
      <c r="EHZ3" s="47"/>
      <c r="EIA3" s="47"/>
      <c r="EIB3" s="47"/>
      <c r="EIC3" s="47"/>
      <c r="EID3" s="47"/>
      <c r="EIE3" s="47"/>
      <c r="EIF3" s="47"/>
      <c r="EIG3" s="47"/>
      <c r="EIH3" s="47"/>
      <c r="EII3" s="47"/>
      <c r="EIJ3" s="47"/>
      <c r="EIK3" s="47"/>
      <c r="EIL3" s="47"/>
      <c r="EIM3" s="47"/>
      <c r="EIN3" s="47"/>
      <c r="EIO3" s="47"/>
      <c r="EIP3" s="47"/>
      <c r="EIQ3" s="47"/>
      <c r="EIR3" s="47"/>
      <c r="EIS3" s="47"/>
      <c r="EIT3" s="47"/>
      <c r="EIU3" s="47"/>
      <c r="EIV3" s="47"/>
      <c r="EIW3" s="47"/>
      <c r="EIX3" s="47"/>
      <c r="EIY3" s="47"/>
      <c r="EIZ3" s="47"/>
      <c r="EJA3" s="47"/>
      <c r="EJB3" s="47"/>
      <c r="EJC3" s="47"/>
      <c r="EJD3" s="47"/>
      <c r="EJE3" s="47"/>
      <c r="EJF3" s="47"/>
      <c r="EJG3" s="47"/>
      <c r="EJH3" s="47"/>
      <c r="EJI3" s="47"/>
      <c r="EJJ3" s="47"/>
      <c r="EJK3" s="47"/>
      <c r="EJL3" s="47"/>
      <c r="EJM3" s="47"/>
      <c r="EJN3" s="47"/>
      <c r="EJO3" s="47"/>
      <c r="EJP3" s="47"/>
      <c r="EJQ3" s="47"/>
      <c r="EJR3" s="47"/>
      <c r="EJS3" s="47"/>
      <c r="EJT3" s="47"/>
      <c r="EJU3" s="47"/>
      <c r="EJV3" s="47"/>
      <c r="EJW3" s="47"/>
      <c r="EJX3" s="47"/>
      <c r="EJY3" s="47"/>
      <c r="EJZ3" s="47"/>
      <c r="EKA3" s="47"/>
      <c r="EKB3" s="47"/>
      <c r="EKC3" s="47"/>
      <c r="EKD3" s="47"/>
      <c r="EKE3" s="47"/>
      <c r="EKF3" s="47"/>
      <c r="EKG3" s="47"/>
      <c r="EKH3" s="47"/>
      <c r="EKI3" s="47"/>
      <c r="EKJ3" s="47"/>
      <c r="EKK3" s="47"/>
      <c r="EKL3" s="47"/>
      <c r="EKM3" s="47"/>
      <c r="EKN3" s="47"/>
      <c r="EKO3" s="47"/>
      <c r="EKP3" s="47"/>
      <c r="EKQ3" s="47"/>
      <c r="EKR3" s="47"/>
      <c r="EKS3" s="47"/>
      <c r="EKT3" s="47"/>
      <c r="EKU3" s="47"/>
      <c r="EKV3" s="47"/>
      <c r="EKW3" s="47"/>
      <c r="EKX3" s="47"/>
      <c r="EKY3" s="47"/>
      <c r="EKZ3" s="47"/>
      <c r="ELA3" s="47"/>
      <c r="ELB3" s="47"/>
      <c r="ELC3" s="47"/>
      <c r="ELD3" s="47"/>
      <c r="ELE3" s="47"/>
      <c r="ELF3" s="47"/>
      <c r="ELG3" s="47"/>
      <c r="ELH3" s="47"/>
      <c r="ELI3" s="47"/>
      <c r="ELJ3" s="47"/>
      <c r="ELK3" s="47"/>
      <c r="ELL3" s="47"/>
      <c r="ELM3" s="47"/>
      <c r="ELN3" s="47"/>
      <c r="ELO3" s="47"/>
      <c r="ELP3" s="47"/>
      <c r="ELQ3" s="47"/>
      <c r="ELR3" s="47"/>
      <c r="ELS3" s="47"/>
      <c r="ELT3" s="47"/>
      <c r="ELU3" s="47"/>
      <c r="ELV3" s="47"/>
      <c r="ELW3" s="47"/>
      <c r="ELX3" s="47"/>
      <c r="ELY3" s="47"/>
      <c r="ELZ3" s="47"/>
      <c r="EMA3" s="47"/>
      <c r="EMB3" s="47"/>
      <c r="EMC3" s="47"/>
      <c r="EMD3" s="47"/>
      <c r="EME3" s="47"/>
      <c r="EMF3" s="47"/>
      <c r="EMG3" s="47"/>
      <c r="EMH3" s="47"/>
      <c r="EMI3" s="47"/>
      <c r="EMJ3" s="47"/>
      <c r="EMK3" s="47"/>
      <c r="EML3" s="47"/>
      <c r="EMM3" s="47"/>
      <c r="EMN3" s="47"/>
      <c r="EMO3" s="47"/>
      <c r="EMP3" s="47"/>
      <c r="EMQ3" s="47"/>
      <c r="EMR3" s="47"/>
      <c r="EMS3" s="47"/>
      <c r="EMT3" s="47"/>
      <c r="EMU3" s="47"/>
      <c r="EMV3" s="47"/>
      <c r="EMW3" s="47"/>
      <c r="EMX3" s="47"/>
      <c r="EMY3" s="47"/>
      <c r="EMZ3" s="47"/>
      <c r="ENA3" s="47"/>
      <c r="ENB3" s="47"/>
      <c r="ENC3" s="47"/>
      <c r="END3" s="47"/>
      <c r="ENE3" s="47"/>
      <c r="ENF3" s="47"/>
      <c r="ENG3" s="47"/>
      <c r="ENH3" s="47"/>
      <c r="ENI3" s="47"/>
      <c r="ENJ3" s="47"/>
      <c r="ENK3" s="47"/>
      <c r="ENL3" s="47"/>
      <c r="ENM3" s="47"/>
      <c r="ENN3" s="47"/>
      <c r="ENO3" s="47"/>
      <c r="ENP3" s="47"/>
      <c r="ENQ3" s="47"/>
      <c r="ENR3" s="47"/>
      <c r="ENS3" s="47"/>
      <c r="ENT3" s="47"/>
      <c r="ENU3" s="47"/>
      <c r="ENV3" s="47"/>
      <c r="ENW3" s="47"/>
      <c r="ENX3" s="47"/>
      <c r="ENY3" s="47"/>
      <c r="ENZ3" s="47"/>
      <c r="EOA3" s="47"/>
      <c r="EOB3" s="47"/>
      <c r="EOC3" s="47"/>
      <c r="EOD3" s="47"/>
      <c r="EOE3" s="47"/>
      <c r="EOF3" s="47"/>
      <c r="EOG3" s="47"/>
      <c r="EOH3" s="47"/>
      <c r="EOI3" s="47"/>
      <c r="EOJ3" s="47"/>
      <c r="EOK3" s="47"/>
      <c r="EOL3" s="47"/>
      <c r="EOM3" s="47"/>
      <c r="EON3" s="47"/>
      <c r="EOO3" s="47"/>
      <c r="EOP3" s="47"/>
      <c r="EOQ3" s="47"/>
      <c r="EOR3" s="47"/>
      <c r="EOS3" s="47"/>
      <c r="EOT3" s="47"/>
      <c r="EOU3" s="47"/>
      <c r="EOV3" s="47"/>
      <c r="EOW3" s="47"/>
      <c r="EOX3" s="47"/>
      <c r="EOY3" s="47"/>
      <c r="EOZ3" s="47"/>
      <c r="EPA3" s="47"/>
      <c r="EPB3" s="47"/>
      <c r="EPC3" s="47"/>
      <c r="EPD3" s="47"/>
      <c r="EPE3" s="47"/>
      <c r="EPF3" s="47"/>
      <c r="EPG3" s="47"/>
      <c r="EPH3" s="47"/>
      <c r="EPI3" s="47"/>
      <c r="EPJ3" s="47"/>
      <c r="EPK3" s="47"/>
      <c r="EPL3" s="47"/>
      <c r="EPM3" s="47"/>
      <c r="EPN3" s="47"/>
      <c r="EPO3" s="47"/>
      <c r="EPP3" s="47"/>
      <c r="EPQ3" s="47"/>
      <c r="EPR3" s="47"/>
      <c r="EPS3" s="47"/>
      <c r="EPT3" s="47"/>
      <c r="EPU3" s="47"/>
      <c r="EPV3" s="47"/>
      <c r="EPW3" s="47"/>
      <c r="EPX3" s="47"/>
      <c r="EPY3" s="47"/>
      <c r="EPZ3" s="47"/>
      <c r="EQA3" s="47"/>
      <c r="EQB3" s="47"/>
      <c r="EQC3" s="47"/>
      <c r="EQD3" s="47"/>
      <c r="EQE3" s="47"/>
      <c r="EQF3" s="47"/>
      <c r="EQG3" s="47"/>
      <c r="EQH3" s="47"/>
      <c r="EQI3" s="47"/>
      <c r="EQJ3" s="47"/>
      <c r="EQK3" s="47"/>
      <c r="EQL3" s="47"/>
      <c r="EQM3" s="47"/>
      <c r="EQN3" s="47"/>
      <c r="EQO3" s="47"/>
      <c r="EQP3" s="47"/>
      <c r="EQQ3" s="47"/>
      <c r="EQR3" s="47"/>
      <c r="EQS3" s="47"/>
      <c r="EQT3" s="47"/>
      <c r="EQU3" s="47"/>
      <c r="EQV3" s="47"/>
      <c r="EQW3" s="47"/>
      <c r="EQX3" s="47"/>
      <c r="EQY3" s="47"/>
      <c r="EQZ3" s="47"/>
      <c r="ERA3" s="47"/>
      <c r="ERB3" s="47"/>
      <c r="ERC3" s="47"/>
      <c r="ERD3" s="47"/>
      <c r="ERE3" s="47"/>
      <c r="ERF3" s="47"/>
      <c r="ERG3" s="47"/>
      <c r="ERH3" s="47"/>
      <c r="ERI3" s="47"/>
      <c r="ERJ3" s="47"/>
      <c r="ERK3" s="47"/>
      <c r="ERL3" s="47"/>
      <c r="ERM3" s="47"/>
      <c r="ERN3" s="47"/>
      <c r="ERO3" s="47"/>
      <c r="ERP3" s="47"/>
      <c r="ERQ3" s="47"/>
      <c r="ERR3" s="47"/>
      <c r="ERS3" s="47"/>
      <c r="ERT3" s="47"/>
      <c r="ERU3" s="47"/>
      <c r="ERV3" s="47"/>
      <c r="ERW3" s="47"/>
      <c r="ERX3" s="47"/>
      <c r="ERY3" s="47"/>
      <c r="ERZ3" s="47"/>
      <c r="ESA3" s="47"/>
      <c r="ESB3" s="47"/>
      <c r="ESC3" s="47"/>
      <c r="ESD3" s="47"/>
      <c r="ESE3" s="47"/>
      <c r="ESF3" s="47"/>
      <c r="ESG3" s="47"/>
      <c r="ESH3" s="47"/>
      <c r="ESI3" s="47"/>
      <c r="ESJ3" s="47"/>
      <c r="ESK3" s="47"/>
      <c r="ESL3" s="47"/>
      <c r="ESM3" s="47"/>
      <c r="ESN3" s="47"/>
      <c r="ESO3" s="47"/>
      <c r="ESP3" s="47"/>
      <c r="ESQ3" s="47"/>
      <c r="ESR3" s="47"/>
      <c r="ESS3" s="47"/>
      <c r="EST3" s="47"/>
      <c r="ESU3" s="47"/>
      <c r="ESV3" s="47"/>
      <c r="ESW3" s="47"/>
      <c r="ESX3" s="47"/>
      <c r="ESY3" s="47"/>
      <c r="ESZ3" s="47"/>
      <c r="ETA3" s="47"/>
      <c r="ETB3" s="47"/>
      <c r="ETC3" s="47"/>
      <c r="ETD3" s="47"/>
      <c r="ETE3" s="47"/>
      <c r="ETF3" s="47"/>
      <c r="ETG3" s="47"/>
      <c r="ETH3" s="47"/>
      <c r="ETI3" s="47"/>
      <c r="ETJ3" s="47"/>
      <c r="ETK3" s="47"/>
      <c r="ETL3" s="47"/>
      <c r="ETM3" s="47"/>
      <c r="ETN3" s="47"/>
      <c r="ETO3" s="47"/>
      <c r="ETP3" s="47"/>
      <c r="ETQ3" s="47"/>
      <c r="ETR3" s="47"/>
      <c r="ETS3" s="47"/>
      <c r="ETT3" s="47"/>
      <c r="ETU3" s="47"/>
      <c r="ETV3" s="47"/>
      <c r="ETW3" s="47"/>
      <c r="ETX3" s="47"/>
      <c r="ETY3" s="47"/>
      <c r="ETZ3" s="47"/>
      <c r="EUA3" s="47"/>
      <c r="EUB3" s="47"/>
      <c r="EUC3" s="47"/>
      <c r="EUD3" s="47"/>
      <c r="EUE3" s="47"/>
      <c r="EUF3" s="47"/>
      <c r="EUG3" s="47"/>
      <c r="EUH3" s="47"/>
      <c r="EUI3" s="47"/>
      <c r="EUJ3" s="47"/>
      <c r="EUK3" s="47"/>
      <c r="EUL3" s="47"/>
      <c r="EUM3" s="47"/>
      <c r="EUN3" s="47"/>
      <c r="EUO3" s="47"/>
      <c r="EUP3" s="47"/>
      <c r="EUQ3" s="47"/>
      <c r="EUR3" s="47"/>
      <c r="EUS3" s="47"/>
      <c r="EUT3" s="47"/>
      <c r="EUU3" s="47"/>
      <c r="EUV3" s="47"/>
      <c r="EUW3" s="47"/>
      <c r="EUX3" s="47"/>
      <c r="EUY3" s="47"/>
      <c r="EUZ3" s="47"/>
      <c r="EVA3" s="47"/>
      <c r="EVB3" s="47"/>
      <c r="EVC3" s="47"/>
      <c r="EVD3" s="47"/>
      <c r="EVE3" s="47"/>
      <c r="EVF3" s="47"/>
      <c r="EVG3" s="47"/>
      <c r="EVH3" s="47"/>
      <c r="EVI3" s="47"/>
      <c r="EVJ3" s="47"/>
      <c r="EVK3" s="47"/>
      <c r="EVL3" s="47"/>
      <c r="EVM3" s="47"/>
      <c r="EVN3" s="47"/>
      <c r="EVO3" s="47"/>
      <c r="EVP3" s="47"/>
      <c r="EVQ3" s="47"/>
      <c r="EVR3" s="47"/>
      <c r="EVS3" s="47"/>
      <c r="EVT3" s="47"/>
      <c r="EVU3" s="47"/>
      <c r="EVV3" s="47"/>
      <c r="EVW3" s="47"/>
      <c r="EVX3" s="47"/>
      <c r="EVY3" s="47"/>
      <c r="EVZ3" s="47"/>
      <c r="EWA3" s="47"/>
      <c r="EWB3" s="47"/>
      <c r="EWC3" s="47"/>
      <c r="EWD3" s="47"/>
      <c r="EWE3" s="47"/>
      <c r="EWF3" s="47"/>
      <c r="EWG3" s="47"/>
      <c r="EWH3" s="47"/>
      <c r="EWI3" s="47"/>
      <c r="EWJ3" s="47"/>
      <c r="EWK3" s="47"/>
      <c r="EWL3" s="47"/>
      <c r="EWM3" s="47"/>
      <c r="EWN3" s="47"/>
      <c r="EWO3" s="47"/>
      <c r="EWP3" s="47"/>
      <c r="EWQ3" s="47"/>
      <c r="EWR3" s="47"/>
      <c r="EWS3" s="47"/>
      <c r="EWT3" s="47"/>
      <c r="EWU3" s="47"/>
      <c r="EWV3" s="47"/>
      <c r="EWW3" s="47"/>
      <c r="EWX3" s="47"/>
      <c r="EWY3" s="47"/>
      <c r="EWZ3" s="47"/>
      <c r="EXA3" s="47"/>
      <c r="EXB3" s="47"/>
      <c r="EXC3" s="47"/>
      <c r="EXD3" s="47"/>
      <c r="EXE3" s="47"/>
      <c r="EXF3" s="47"/>
      <c r="EXG3" s="47"/>
      <c r="EXH3" s="47"/>
      <c r="EXI3" s="47"/>
      <c r="EXJ3" s="47"/>
      <c r="EXK3" s="47"/>
      <c r="EXL3" s="47"/>
      <c r="EXM3" s="47"/>
      <c r="EXN3" s="47"/>
      <c r="EXO3" s="47"/>
      <c r="EXP3" s="47"/>
      <c r="EXQ3" s="47"/>
      <c r="EXR3" s="47"/>
      <c r="EXS3" s="47"/>
      <c r="EXT3" s="47"/>
      <c r="EXU3" s="47"/>
      <c r="EXV3" s="47"/>
      <c r="EXW3" s="47"/>
      <c r="EXX3" s="47"/>
      <c r="EXY3" s="47"/>
      <c r="EXZ3" s="47"/>
      <c r="EYA3" s="47"/>
      <c r="EYB3" s="47"/>
      <c r="EYC3" s="47"/>
      <c r="EYD3" s="47"/>
      <c r="EYE3" s="47"/>
      <c r="EYF3" s="47"/>
      <c r="EYG3" s="47"/>
      <c r="EYH3" s="47"/>
      <c r="EYI3" s="47"/>
      <c r="EYJ3" s="47"/>
      <c r="EYK3" s="47"/>
      <c r="EYL3" s="47"/>
      <c r="EYM3" s="47"/>
      <c r="EYN3" s="47"/>
      <c r="EYO3" s="47"/>
      <c r="EYP3" s="47"/>
      <c r="EYQ3" s="47"/>
      <c r="EYR3" s="47"/>
      <c r="EYS3" s="47"/>
      <c r="EYT3" s="47"/>
      <c r="EYU3" s="47"/>
      <c r="EYV3" s="47"/>
      <c r="EYW3" s="47"/>
      <c r="EYX3" s="47"/>
      <c r="EYY3" s="47"/>
      <c r="EYZ3" s="47"/>
      <c r="EZA3" s="47"/>
      <c r="EZB3" s="47"/>
      <c r="EZC3" s="47"/>
      <c r="EZD3" s="47"/>
      <c r="EZE3" s="47"/>
      <c r="EZF3" s="47"/>
      <c r="EZG3" s="47"/>
      <c r="EZH3" s="47"/>
      <c r="EZI3" s="47"/>
      <c r="EZJ3" s="47"/>
      <c r="EZK3" s="47"/>
      <c r="EZL3" s="47"/>
      <c r="EZM3" s="47"/>
      <c r="EZN3" s="47"/>
      <c r="EZO3" s="47"/>
      <c r="EZP3" s="47"/>
      <c r="EZQ3" s="47"/>
      <c r="EZR3" s="47"/>
      <c r="EZS3" s="47"/>
      <c r="EZT3" s="47"/>
      <c r="EZU3" s="47"/>
      <c r="EZV3" s="47"/>
      <c r="EZW3" s="47"/>
      <c r="EZX3" s="47"/>
      <c r="EZY3" s="47"/>
      <c r="EZZ3" s="47"/>
      <c r="FAA3" s="47"/>
      <c r="FAB3" s="47"/>
      <c r="FAC3" s="47"/>
      <c r="FAD3" s="47"/>
      <c r="FAE3" s="47"/>
      <c r="FAF3" s="47"/>
      <c r="FAG3" s="47"/>
      <c r="FAH3" s="47"/>
      <c r="FAI3" s="47"/>
      <c r="FAJ3" s="47"/>
      <c r="FAK3" s="47"/>
      <c r="FAL3" s="47"/>
      <c r="FAM3" s="47"/>
      <c r="FAN3" s="47"/>
      <c r="FAO3" s="47"/>
      <c r="FAP3" s="47"/>
      <c r="FAQ3" s="47"/>
      <c r="FAR3" s="47"/>
      <c r="FAS3" s="47"/>
      <c r="FAT3" s="47"/>
      <c r="FAU3" s="47"/>
      <c r="FAV3" s="47"/>
      <c r="FAW3" s="47"/>
      <c r="FAX3" s="47"/>
      <c r="FAY3" s="47"/>
      <c r="FAZ3" s="47"/>
      <c r="FBA3" s="47"/>
      <c r="FBB3" s="47"/>
      <c r="FBC3" s="47"/>
      <c r="FBD3" s="47"/>
      <c r="FBE3" s="47"/>
      <c r="FBF3" s="47"/>
      <c r="FBG3" s="47"/>
      <c r="FBH3" s="47"/>
      <c r="FBI3" s="47"/>
      <c r="FBJ3" s="47"/>
      <c r="FBK3" s="47"/>
      <c r="FBL3" s="47"/>
      <c r="FBM3" s="47"/>
      <c r="FBN3" s="47"/>
      <c r="FBO3" s="47"/>
      <c r="FBP3" s="47"/>
      <c r="FBQ3" s="47"/>
      <c r="FBR3" s="47"/>
      <c r="FBS3" s="47"/>
      <c r="FBT3" s="47"/>
      <c r="FBU3" s="47"/>
      <c r="FBV3" s="47"/>
      <c r="FBW3" s="47"/>
      <c r="FBX3" s="47"/>
      <c r="FBY3" s="47"/>
      <c r="FBZ3" s="47"/>
      <c r="FCA3" s="47"/>
      <c r="FCB3" s="47"/>
      <c r="FCC3" s="47"/>
      <c r="FCD3" s="47"/>
      <c r="FCE3" s="47"/>
      <c r="FCF3" s="47"/>
      <c r="FCG3" s="47"/>
      <c r="FCH3" s="47"/>
      <c r="FCI3" s="47"/>
      <c r="FCJ3" s="47"/>
      <c r="FCK3" s="47"/>
      <c r="FCL3" s="47"/>
      <c r="FCM3" s="47"/>
      <c r="FCN3" s="47"/>
      <c r="FCO3" s="47"/>
      <c r="FCP3" s="47"/>
      <c r="FCQ3" s="47"/>
      <c r="FCR3" s="47"/>
      <c r="FCS3" s="47"/>
      <c r="FCT3" s="47"/>
      <c r="FCU3" s="47"/>
      <c r="FCV3" s="47"/>
      <c r="FCW3" s="47"/>
      <c r="FCX3" s="47"/>
      <c r="FCY3" s="47"/>
      <c r="FCZ3" s="47"/>
      <c r="FDA3" s="47"/>
      <c r="FDB3" s="47"/>
      <c r="FDC3" s="47"/>
      <c r="FDD3" s="47"/>
      <c r="FDE3" s="47"/>
      <c r="FDF3" s="47"/>
      <c r="FDG3" s="47"/>
      <c r="FDH3" s="47"/>
      <c r="FDI3" s="47"/>
      <c r="FDJ3" s="47"/>
      <c r="FDK3" s="47"/>
      <c r="FDL3" s="47"/>
      <c r="FDM3" s="47"/>
      <c r="FDN3" s="47"/>
      <c r="FDO3" s="47"/>
      <c r="FDP3" s="47"/>
      <c r="FDQ3" s="47"/>
      <c r="FDR3" s="47"/>
      <c r="FDS3" s="47"/>
      <c r="FDT3" s="47"/>
      <c r="FDU3" s="47"/>
      <c r="FDV3" s="47"/>
      <c r="FDW3" s="47"/>
      <c r="FDX3" s="47"/>
      <c r="FDY3" s="47"/>
      <c r="FDZ3" s="47"/>
      <c r="FEA3" s="47"/>
      <c r="FEB3" s="47"/>
      <c r="FEC3" s="47"/>
      <c r="FED3" s="47"/>
      <c r="FEE3" s="47"/>
      <c r="FEF3" s="47"/>
      <c r="FEG3" s="47"/>
      <c r="FEH3" s="47"/>
      <c r="FEI3" s="47"/>
      <c r="FEJ3" s="47"/>
      <c r="FEK3" s="47"/>
      <c r="FEL3" s="47"/>
      <c r="FEM3" s="47"/>
      <c r="FEN3" s="47"/>
      <c r="FEO3" s="47"/>
      <c r="FEP3" s="47"/>
      <c r="FEQ3" s="47"/>
      <c r="FER3" s="47"/>
      <c r="FES3" s="47"/>
      <c r="FET3" s="47"/>
      <c r="FEU3" s="47"/>
      <c r="FEV3" s="47"/>
      <c r="FEW3" s="47"/>
      <c r="FEX3" s="47"/>
      <c r="FEY3" s="47"/>
      <c r="FEZ3" s="47"/>
      <c r="FFA3" s="47"/>
      <c r="FFB3" s="47"/>
      <c r="FFC3" s="47"/>
      <c r="FFD3" s="47"/>
      <c r="FFE3" s="47"/>
      <c r="FFF3" s="47"/>
      <c r="FFG3" s="47"/>
      <c r="FFH3" s="47"/>
      <c r="FFI3" s="47"/>
      <c r="FFJ3" s="47"/>
      <c r="FFK3" s="47"/>
      <c r="FFL3" s="47"/>
      <c r="FFM3" s="47"/>
      <c r="FFN3" s="47"/>
      <c r="FFO3" s="47"/>
      <c r="FFP3" s="47"/>
      <c r="FFQ3" s="47"/>
      <c r="FFR3" s="47"/>
      <c r="FFS3" s="47"/>
      <c r="FFT3" s="47"/>
      <c r="FFU3" s="47"/>
      <c r="FFV3" s="47"/>
      <c r="FFW3" s="47"/>
      <c r="FFX3" s="47"/>
      <c r="FFY3" s="47"/>
      <c r="FFZ3" s="47"/>
      <c r="FGA3" s="47"/>
      <c r="FGB3" s="47"/>
      <c r="FGC3" s="47"/>
      <c r="FGD3" s="47"/>
      <c r="FGE3" s="47"/>
      <c r="FGF3" s="47"/>
      <c r="FGG3" s="47"/>
      <c r="FGH3" s="47"/>
      <c r="FGI3" s="47"/>
      <c r="FGJ3" s="47"/>
      <c r="FGK3" s="47"/>
      <c r="FGL3" s="47"/>
      <c r="FGM3" s="47"/>
      <c r="FGN3" s="47"/>
      <c r="FGO3" s="47"/>
      <c r="FGP3" s="47"/>
      <c r="FGQ3" s="47"/>
      <c r="FGR3" s="47"/>
      <c r="FGS3" s="47"/>
      <c r="FGT3" s="47"/>
      <c r="FGU3" s="47"/>
      <c r="FGV3" s="47"/>
      <c r="FGW3" s="47"/>
      <c r="FGX3" s="47"/>
      <c r="FGY3" s="47"/>
      <c r="FGZ3" s="47"/>
      <c r="FHA3" s="47"/>
      <c r="FHB3" s="47"/>
      <c r="FHC3" s="47"/>
      <c r="FHD3" s="47"/>
      <c r="FHE3" s="47"/>
      <c r="FHF3" s="47"/>
      <c r="FHG3" s="47"/>
      <c r="FHH3" s="47"/>
      <c r="FHI3" s="47"/>
      <c r="FHJ3" s="47"/>
      <c r="FHK3" s="47"/>
      <c r="FHL3" s="47"/>
      <c r="FHM3" s="47"/>
      <c r="FHN3" s="47"/>
      <c r="FHO3" s="47"/>
      <c r="FHP3" s="47"/>
      <c r="FHQ3" s="47"/>
      <c r="FHR3" s="47"/>
      <c r="FHS3" s="47"/>
      <c r="FHT3" s="47"/>
      <c r="FHU3" s="47"/>
      <c r="FHV3" s="47"/>
      <c r="FHW3" s="47"/>
      <c r="FHX3" s="47"/>
      <c r="FHY3" s="47"/>
      <c r="FHZ3" s="47"/>
      <c r="FIA3" s="47"/>
      <c r="FIB3" s="47"/>
      <c r="FIC3" s="47"/>
      <c r="FID3" s="47"/>
      <c r="FIE3" s="47"/>
      <c r="FIF3" s="47"/>
      <c r="FIG3" s="47"/>
      <c r="FIH3" s="47"/>
      <c r="FII3" s="47"/>
      <c r="FIJ3" s="47"/>
      <c r="FIK3" s="47"/>
      <c r="FIL3" s="47"/>
      <c r="FIM3" s="47"/>
      <c r="FIN3" s="47"/>
      <c r="FIO3" s="47"/>
      <c r="FIP3" s="47"/>
      <c r="FIQ3" s="47"/>
      <c r="FIR3" s="47"/>
      <c r="FIS3" s="47"/>
      <c r="FIT3" s="47"/>
      <c r="FIU3" s="47"/>
      <c r="FIV3" s="47"/>
      <c r="FIW3" s="47"/>
      <c r="FIX3" s="47"/>
      <c r="FIY3" s="47"/>
      <c r="FIZ3" s="47"/>
      <c r="FJA3" s="47"/>
      <c r="FJB3" s="47"/>
      <c r="FJC3" s="47"/>
      <c r="FJD3" s="47"/>
      <c r="FJE3" s="47"/>
      <c r="FJF3" s="47"/>
      <c r="FJG3" s="47"/>
      <c r="FJH3" s="47"/>
      <c r="FJI3" s="47"/>
      <c r="FJJ3" s="47"/>
      <c r="FJK3" s="47"/>
      <c r="FJL3" s="47"/>
      <c r="FJM3" s="47"/>
      <c r="FJN3" s="47"/>
      <c r="FJO3" s="47"/>
      <c r="FJP3" s="47"/>
      <c r="FJQ3" s="47"/>
      <c r="FJR3" s="47"/>
      <c r="FJS3" s="47"/>
      <c r="FJT3" s="47"/>
      <c r="FJU3" s="47"/>
      <c r="FJV3" s="47"/>
      <c r="FJW3" s="47"/>
      <c r="FJX3" s="47"/>
      <c r="FJY3" s="47"/>
      <c r="FJZ3" s="47"/>
      <c r="FKA3" s="47"/>
      <c r="FKB3" s="47"/>
      <c r="FKC3" s="47"/>
      <c r="FKD3" s="47"/>
      <c r="FKE3" s="47"/>
      <c r="FKF3" s="47"/>
      <c r="FKG3" s="47"/>
      <c r="FKH3" s="47"/>
      <c r="FKI3" s="47"/>
      <c r="FKJ3" s="47"/>
      <c r="FKK3" s="47"/>
      <c r="FKL3" s="47"/>
      <c r="FKM3" s="47"/>
      <c r="FKN3" s="47"/>
      <c r="FKO3" s="47"/>
      <c r="FKP3" s="47"/>
      <c r="FKQ3" s="47"/>
      <c r="FKR3" s="47"/>
      <c r="FKS3" s="47"/>
      <c r="FKT3" s="47"/>
      <c r="FKU3" s="47"/>
      <c r="FKV3" s="47"/>
      <c r="FKW3" s="47"/>
      <c r="FKX3" s="47"/>
      <c r="FKY3" s="47"/>
      <c r="FKZ3" s="47"/>
      <c r="FLA3" s="47"/>
      <c r="FLB3" s="47"/>
      <c r="FLC3" s="47"/>
      <c r="FLD3" s="47"/>
      <c r="FLE3" s="47"/>
      <c r="FLF3" s="47"/>
      <c r="FLG3" s="47"/>
      <c r="FLH3" s="47"/>
      <c r="FLI3" s="47"/>
      <c r="FLJ3" s="47"/>
      <c r="FLK3" s="47"/>
      <c r="FLL3" s="47"/>
      <c r="FLM3" s="47"/>
      <c r="FLN3" s="47"/>
      <c r="FLO3" s="47"/>
      <c r="FLP3" s="47"/>
      <c r="FLQ3" s="47"/>
      <c r="FLR3" s="47"/>
      <c r="FLS3" s="47"/>
      <c r="FLT3" s="47"/>
      <c r="FLU3" s="47"/>
      <c r="FLV3" s="47"/>
      <c r="FLW3" s="47"/>
      <c r="FLX3" s="47"/>
      <c r="FLY3" s="47"/>
      <c r="FLZ3" s="47"/>
      <c r="FMA3" s="47"/>
      <c r="FMB3" s="47"/>
      <c r="FMC3" s="47"/>
      <c r="FMD3" s="47"/>
      <c r="FME3" s="47"/>
      <c r="FMF3" s="47"/>
      <c r="FMG3" s="47"/>
      <c r="FMH3" s="47"/>
      <c r="FMI3" s="47"/>
      <c r="FMJ3" s="47"/>
      <c r="FMK3" s="47"/>
      <c r="FML3" s="47"/>
      <c r="FMM3" s="47"/>
      <c r="FMN3" s="47"/>
      <c r="FMO3" s="47"/>
      <c r="FMP3" s="47"/>
      <c r="FMQ3" s="47"/>
      <c r="FMR3" s="47"/>
      <c r="FMS3" s="47"/>
      <c r="FMT3" s="47"/>
      <c r="FMU3" s="47"/>
      <c r="FMV3" s="47"/>
      <c r="FMW3" s="47"/>
      <c r="FMX3" s="47"/>
      <c r="FMY3" s="47"/>
      <c r="FMZ3" s="47"/>
      <c r="FNA3" s="47"/>
      <c r="FNB3" s="47"/>
      <c r="FNC3" s="47"/>
      <c r="FND3" s="47"/>
      <c r="FNE3" s="47"/>
      <c r="FNF3" s="47"/>
      <c r="FNG3" s="47"/>
      <c r="FNH3" s="47"/>
      <c r="FNI3" s="47"/>
      <c r="FNJ3" s="47"/>
      <c r="FNK3" s="47"/>
      <c r="FNL3" s="47"/>
      <c r="FNM3" s="47"/>
      <c r="FNN3" s="47"/>
      <c r="FNO3" s="47"/>
      <c r="FNP3" s="47"/>
      <c r="FNQ3" s="47"/>
      <c r="FNR3" s="47"/>
      <c r="FNS3" s="47"/>
      <c r="FNT3" s="47"/>
      <c r="FNU3" s="47"/>
      <c r="FNV3" s="47"/>
      <c r="FNW3" s="47"/>
      <c r="FNX3" s="47"/>
      <c r="FNY3" s="47"/>
      <c r="FNZ3" s="47"/>
      <c r="FOA3" s="47"/>
      <c r="FOB3" s="47"/>
      <c r="FOC3" s="47"/>
      <c r="FOD3" s="47"/>
      <c r="FOE3" s="47"/>
      <c r="FOF3" s="47"/>
      <c r="FOG3" s="47"/>
      <c r="FOH3" s="47"/>
      <c r="FOI3" s="47"/>
      <c r="FOJ3" s="47"/>
      <c r="FOK3" s="47"/>
      <c r="FOL3" s="47"/>
      <c r="FOM3" s="47"/>
      <c r="FON3" s="47"/>
      <c r="FOO3" s="47"/>
      <c r="FOP3" s="47"/>
      <c r="FOQ3" s="47"/>
      <c r="FOR3" s="47"/>
      <c r="FOS3" s="47"/>
      <c r="FOT3" s="47"/>
      <c r="FOU3" s="47"/>
      <c r="FOV3" s="47"/>
      <c r="FOW3" s="47"/>
      <c r="FOX3" s="47"/>
      <c r="FOY3" s="47"/>
      <c r="FOZ3" s="47"/>
      <c r="FPA3" s="47"/>
      <c r="FPB3" s="47"/>
      <c r="FPC3" s="47"/>
      <c r="FPD3" s="47"/>
      <c r="FPE3" s="47"/>
      <c r="FPF3" s="47"/>
      <c r="FPG3" s="47"/>
      <c r="FPH3" s="47"/>
      <c r="FPI3" s="47"/>
      <c r="FPJ3" s="47"/>
      <c r="FPK3" s="47"/>
      <c r="FPL3" s="47"/>
      <c r="FPM3" s="47"/>
      <c r="FPN3" s="47"/>
      <c r="FPO3" s="47"/>
      <c r="FPP3" s="47"/>
      <c r="FPQ3" s="47"/>
      <c r="FPR3" s="47"/>
      <c r="FPS3" s="47"/>
      <c r="FPT3" s="47"/>
      <c r="FPU3" s="47"/>
      <c r="FPV3" s="47"/>
      <c r="FPW3" s="47"/>
      <c r="FPX3" s="47"/>
      <c r="FPY3" s="47"/>
      <c r="FPZ3" s="47"/>
      <c r="FQA3" s="47"/>
      <c r="FQB3" s="47"/>
      <c r="FQC3" s="47"/>
      <c r="FQD3" s="47"/>
      <c r="FQE3" s="47"/>
      <c r="FQF3" s="47"/>
      <c r="FQG3" s="47"/>
      <c r="FQH3" s="47"/>
      <c r="FQI3" s="47"/>
      <c r="FQJ3" s="47"/>
      <c r="FQK3" s="47"/>
      <c r="FQL3" s="47"/>
      <c r="FQM3" s="47"/>
      <c r="FQN3" s="47"/>
      <c r="FQO3" s="47"/>
      <c r="FQP3" s="47"/>
      <c r="FQQ3" s="47"/>
      <c r="FQR3" s="47"/>
      <c r="FQS3" s="47"/>
      <c r="FQT3" s="47"/>
      <c r="FQU3" s="47"/>
      <c r="FQV3" s="47"/>
      <c r="FQW3" s="47"/>
      <c r="FQX3" s="47"/>
      <c r="FQY3" s="47"/>
      <c r="FQZ3" s="47"/>
      <c r="FRA3" s="47"/>
      <c r="FRB3" s="47"/>
      <c r="FRC3" s="47"/>
      <c r="FRD3" s="47"/>
      <c r="FRE3" s="47"/>
      <c r="FRF3" s="47"/>
      <c r="FRG3" s="47"/>
      <c r="FRH3" s="47"/>
      <c r="FRI3" s="47"/>
      <c r="FRJ3" s="47"/>
      <c r="FRK3" s="47"/>
      <c r="FRL3" s="47"/>
      <c r="FRM3" s="47"/>
      <c r="FRN3" s="47"/>
      <c r="FRO3" s="47"/>
      <c r="FRP3" s="47"/>
      <c r="FRQ3" s="47"/>
      <c r="FRR3" s="47"/>
      <c r="FRS3" s="47"/>
      <c r="FRT3" s="47"/>
      <c r="FRU3" s="47"/>
      <c r="FRV3" s="47"/>
      <c r="FRW3" s="47"/>
      <c r="FRX3" s="47"/>
      <c r="FRY3" s="47"/>
      <c r="FRZ3" s="47"/>
      <c r="FSA3" s="47"/>
      <c r="FSB3" s="47"/>
      <c r="FSC3" s="47"/>
      <c r="FSD3" s="47"/>
      <c r="FSE3" s="47"/>
      <c r="FSF3" s="47"/>
      <c r="FSG3" s="47"/>
      <c r="FSH3" s="47"/>
      <c r="FSI3" s="47"/>
      <c r="FSJ3" s="47"/>
      <c r="FSK3" s="47"/>
      <c r="FSL3" s="47"/>
      <c r="FSM3" s="47"/>
      <c r="FSN3" s="47"/>
      <c r="FSO3" s="47"/>
      <c r="FSP3" s="47"/>
      <c r="FSQ3" s="47"/>
      <c r="FSR3" s="47"/>
      <c r="FSS3" s="47"/>
      <c r="FST3" s="47"/>
      <c r="FSU3" s="47"/>
      <c r="FSV3" s="47"/>
      <c r="FSW3" s="47"/>
      <c r="FSX3" s="47"/>
      <c r="FSY3" s="47"/>
      <c r="FSZ3" s="47"/>
      <c r="FTA3" s="47"/>
      <c r="FTB3" s="47"/>
      <c r="FTC3" s="47"/>
      <c r="FTD3" s="47"/>
      <c r="FTE3" s="47"/>
      <c r="FTF3" s="47"/>
      <c r="FTG3" s="47"/>
      <c r="FTH3" s="47"/>
      <c r="FTI3" s="47"/>
      <c r="FTJ3" s="47"/>
      <c r="FTK3" s="47"/>
      <c r="FTL3" s="47"/>
      <c r="FTM3" s="47"/>
      <c r="FTN3" s="47"/>
      <c r="FTO3" s="47"/>
      <c r="FTP3" s="47"/>
      <c r="FTQ3" s="47"/>
      <c r="FTR3" s="47"/>
      <c r="FTS3" s="47"/>
      <c r="FTT3" s="47"/>
      <c r="FTU3" s="47"/>
      <c r="FTV3" s="47"/>
      <c r="FTW3" s="47"/>
      <c r="FTX3" s="47"/>
      <c r="FTY3" s="47"/>
      <c r="FTZ3" s="47"/>
      <c r="FUA3" s="47"/>
      <c r="FUB3" s="47"/>
      <c r="FUC3" s="47"/>
      <c r="FUD3" s="47"/>
      <c r="FUE3" s="47"/>
      <c r="FUF3" s="47"/>
      <c r="FUG3" s="47"/>
      <c r="FUH3" s="47"/>
      <c r="FUI3" s="47"/>
      <c r="FUJ3" s="47"/>
      <c r="FUK3" s="47"/>
      <c r="FUL3" s="47"/>
      <c r="FUM3" s="47"/>
      <c r="FUN3" s="47"/>
      <c r="FUO3" s="47"/>
      <c r="FUP3" s="47"/>
      <c r="FUQ3" s="47"/>
      <c r="FUR3" s="47"/>
      <c r="FUS3" s="47"/>
      <c r="FUT3" s="47"/>
      <c r="FUU3" s="47"/>
      <c r="FUV3" s="47"/>
      <c r="FUW3" s="47"/>
      <c r="FUX3" s="47"/>
      <c r="FUY3" s="47"/>
      <c r="FUZ3" s="47"/>
      <c r="FVA3" s="47"/>
      <c r="FVB3" s="47"/>
      <c r="FVC3" s="47"/>
      <c r="FVD3" s="47"/>
      <c r="FVE3" s="47"/>
      <c r="FVF3" s="47"/>
      <c r="FVG3" s="47"/>
      <c r="FVH3" s="47"/>
      <c r="FVI3" s="47"/>
      <c r="FVJ3" s="47"/>
      <c r="FVK3" s="47"/>
      <c r="FVL3" s="47"/>
      <c r="FVM3" s="47"/>
      <c r="FVN3" s="47"/>
      <c r="FVO3" s="47"/>
      <c r="FVP3" s="47"/>
      <c r="FVQ3" s="47"/>
      <c r="FVR3" s="47"/>
      <c r="FVS3" s="47"/>
      <c r="FVT3" s="47"/>
      <c r="FVU3" s="47"/>
      <c r="FVV3" s="47"/>
      <c r="FVW3" s="47"/>
      <c r="FVX3" s="47"/>
      <c r="FVY3" s="47"/>
      <c r="FVZ3" s="47"/>
      <c r="FWA3" s="47"/>
      <c r="FWB3" s="47"/>
      <c r="FWC3" s="47"/>
      <c r="FWD3" s="47"/>
      <c r="FWE3" s="47"/>
      <c r="FWF3" s="47"/>
      <c r="FWG3" s="47"/>
      <c r="FWH3" s="47"/>
      <c r="FWI3" s="47"/>
      <c r="FWJ3" s="47"/>
      <c r="FWK3" s="47"/>
      <c r="FWL3" s="47"/>
      <c r="FWM3" s="47"/>
      <c r="FWN3" s="47"/>
      <c r="FWO3" s="47"/>
      <c r="FWP3" s="47"/>
      <c r="FWQ3" s="47"/>
      <c r="FWR3" s="47"/>
      <c r="FWS3" s="47"/>
      <c r="FWT3" s="47"/>
      <c r="FWU3" s="47"/>
      <c r="FWV3" s="47"/>
      <c r="FWW3" s="47"/>
      <c r="FWX3" s="47"/>
      <c r="FWY3" s="47"/>
      <c r="FWZ3" s="47"/>
      <c r="FXA3" s="47"/>
      <c r="FXB3" s="47"/>
      <c r="FXC3" s="47"/>
      <c r="FXD3" s="47"/>
      <c r="FXE3" s="47"/>
      <c r="FXF3" s="47"/>
      <c r="FXG3" s="47"/>
      <c r="FXH3" s="47"/>
      <c r="FXI3" s="47"/>
      <c r="FXJ3" s="47"/>
      <c r="FXK3" s="47"/>
      <c r="FXL3" s="47"/>
      <c r="FXM3" s="47"/>
      <c r="FXN3" s="47"/>
      <c r="FXO3" s="47"/>
      <c r="FXP3" s="47"/>
      <c r="FXQ3" s="47"/>
      <c r="FXR3" s="47"/>
      <c r="FXS3" s="47"/>
      <c r="FXT3" s="47"/>
      <c r="FXU3" s="47"/>
      <c r="FXV3" s="47"/>
      <c r="FXW3" s="47"/>
      <c r="FXX3" s="47"/>
      <c r="FXY3" s="47"/>
      <c r="FXZ3" s="47"/>
      <c r="FYA3" s="47"/>
      <c r="FYB3" s="47"/>
      <c r="FYC3" s="47"/>
      <c r="FYD3" s="47"/>
      <c r="FYE3" s="47"/>
      <c r="FYF3" s="47"/>
      <c r="FYG3" s="47"/>
      <c r="FYH3" s="47"/>
      <c r="FYI3" s="47"/>
      <c r="FYJ3" s="47"/>
      <c r="FYK3" s="47"/>
      <c r="FYL3" s="47"/>
      <c r="FYM3" s="47"/>
      <c r="FYN3" s="47"/>
      <c r="FYO3" s="47"/>
      <c r="FYP3" s="47"/>
      <c r="FYQ3" s="47"/>
      <c r="FYR3" s="47"/>
      <c r="FYS3" s="47"/>
      <c r="FYT3" s="47"/>
      <c r="FYU3" s="47"/>
      <c r="FYV3" s="47"/>
      <c r="FYW3" s="47"/>
      <c r="FYX3" s="47"/>
      <c r="FYY3" s="47"/>
      <c r="FYZ3" s="47"/>
      <c r="FZA3" s="47"/>
      <c r="FZB3" s="47"/>
      <c r="FZC3" s="47"/>
      <c r="FZD3" s="47"/>
      <c r="FZE3" s="47"/>
      <c r="FZF3" s="47"/>
      <c r="FZG3" s="47"/>
      <c r="FZH3" s="47"/>
      <c r="FZI3" s="47"/>
      <c r="FZJ3" s="47"/>
      <c r="FZK3" s="47"/>
      <c r="FZL3" s="47"/>
      <c r="FZM3" s="47"/>
      <c r="FZN3" s="47"/>
      <c r="FZO3" s="47"/>
      <c r="FZP3" s="47"/>
      <c r="FZQ3" s="47"/>
      <c r="FZR3" s="47"/>
      <c r="FZS3" s="47"/>
      <c r="FZT3" s="47"/>
      <c r="FZU3" s="47"/>
      <c r="FZV3" s="47"/>
      <c r="FZW3" s="47"/>
      <c r="FZX3" s="47"/>
      <c r="FZY3" s="47"/>
      <c r="FZZ3" s="47"/>
      <c r="GAA3" s="47"/>
      <c r="GAB3" s="47"/>
      <c r="GAC3" s="47"/>
      <c r="GAD3" s="47"/>
      <c r="GAE3" s="47"/>
      <c r="GAF3" s="47"/>
      <c r="GAG3" s="47"/>
      <c r="GAH3" s="47"/>
      <c r="GAI3" s="47"/>
      <c r="GAJ3" s="47"/>
      <c r="GAK3" s="47"/>
      <c r="GAL3" s="47"/>
      <c r="GAM3" s="47"/>
      <c r="GAN3" s="47"/>
      <c r="GAO3" s="47"/>
      <c r="GAP3" s="47"/>
      <c r="GAQ3" s="47"/>
      <c r="GAR3" s="47"/>
      <c r="GAS3" s="47"/>
      <c r="GAT3" s="47"/>
      <c r="GAU3" s="47"/>
      <c r="GAV3" s="47"/>
      <c r="GAW3" s="47"/>
      <c r="GAX3" s="47"/>
      <c r="GAY3" s="47"/>
      <c r="GAZ3" s="47"/>
      <c r="GBA3" s="47"/>
      <c r="GBB3" s="47"/>
      <c r="GBC3" s="47"/>
      <c r="GBD3" s="47"/>
      <c r="GBE3" s="47"/>
      <c r="GBF3" s="47"/>
      <c r="GBG3" s="47"/>
      <c r="GBH3" s="47"/>
      <c r="GBI3" s="47"/>
      <c r="GBJ3" s="47"/>
      <c r="GBK3" s="47"/>
      <c r="GBL3" s="47"/>
      <c r="GBM3" s="47"/>
      <c r="GBN3" s="47"/>
      <c r="GBO3" s="47"/>
      <c r="GBP3" s="47"/>
      <c r="GBQ3" s="47"/>
      <c r="GBR3" s="47"/>
      <c r="GBS3" s="47"/>
      <c r="GBT3" s="47"/>
      <c r="GBU3" s="47"/>
      <c r="GBV3" s="47"/>
      <c r="GBW3" s="47"/>
      <c r="GBX3" s="47"/>
      <c r="GBY3" s="47"/>
      <c r="GBZ3" s="47"/>
      <c r="GCA3" s="47"/>
      <c r="GCB3" s="47"/>
      <c r="GCC3" s="47"/>
      <c r="GCD3" s="47"/>
      <c r="GCE3" s="47"/>
      <c r="GCF3" s="47"/>
      <c r="GCG3" s="47"/>
      <c r="GCH3" s="47"/>
      <c r="GCI3" s="47"/>
      <c r="GCJ3" s="47"/>
      <c r="GCK3" s="47"/>
      <c r="GCL3" s="47"/>
      <c r="GCM3" s="47"/>
      <c r="GCN3" s="47"/>
      <c r="GCO3" s="47"/>
      <c r="GCP3" s="47"/>
      <c r="GCQ3" s="47"/>
      <c r="GCR3" s="47"/>
      <c r="GCS3" s="47"/>
      <c r="GCT3" s="47"/>
      <c r="GCU3" s="47"/>
      <c r="GCV3" s="47"/>
      <c r="GCW3" s="47"/>
      <c r="GCX3" s="47"/>
      <c r="GCY3" s="47"/>
      <c r="GCZ3" s="47"/>
      <c r="GDA3" s="47"/>
      <c r="GDB3" s="47"/>
      <c r="GDC3" s="47"/>
      <c r="GDD3" s="47"/>
      <c r="GDE3" s="47"/>
      <c r="GDF3" s="47"/>
      <c r="GDG3" s="47"/>
      <c r="GDH3" s="47"/>
      <c r="GDI3" s="47"/>
      <c r="GDJ3" s="47"/>
      <c r="GDK3" s="47"/>
      <c r="GDL3" s="47"/>
      <c r="GDM3" s="47"/>
      <c r="GDN3" s="47"/>
      <c r="GDO3" s="47"/>
      <c r="GDP3" s="47"/>
      <c r="GDQ3" s="47"/>
      <c r="GDR3" s="47"/>
      <c r="GDS3" s="47"/>
      <c r="GDT3" s="47"/>
      <c r="GDU3" s="47"/>
      <c r="GDV3" s="47"/>
      <c r="GDW3" s="47"/>
      <c r="GDX3" s="47"/>
      <c r="GDY3" s="47"/>
      <c r="GDZ3" s="47"/>
      <c r="GEA3" s="47"/>
      <c r="GEB3" s="47"/>
      <c r="GEC3" s="47"/>
      <c r="GED3" s="47"/>
      <c r="GEE3" s="47"/>
      <c r="GEF3" s="47"/>
      <c r="GEG3" s="47"/>
      <c r="GEH3" s="47"/>
      <c r="GEI3" s="47"/>
      <c r="GEJ3" s="47"/>
      <c r="GEK3" s="47"/>
      <c r="GEL3" s="47"/>
      <c r="GEM3" s="47"/>
      <c r="GEN3" s="47"/>
      <c r="GEO3" s="47"/>
      <c r="GEP3" s="47"/>
      <c r="GEQ3" s="47"/>
      <c r="GER3" s="47"/>
      <c r="GES3" s="47"/>
      <c r="GET3" s="47"/>
      <c r="GEU3" s="47"/>
      <c r="GEV3" s="47"/>
      <c r="GEW3" s="47"/>
      <c r="GEX3" s="47"/>
      <c r="GEY3" s="47"/>
      <c r="GEZ3" s="47"/>
      <c r="GFA3" s="47"/>
      <c r="GFB3" s="47"/>
      <c r="GFC3" s="47"/>
      <c r="GFD3" s="47"/>
      <c r="GFE3" s="47"/>
      <c r="GFF3" s="47"/>
      <c r="GFG3" s="47"/>
      <c r="GFH3" s="47"/>
      <c r="GFI3" s="47"/>
      <c r="GFJ3" s="47"/>
      <c r="GFK3" s="47"/>
      <c r="GFL3" s="47"/>
      <c r="GFM3" s="47"/>
      <c r="GFN3" s="47"/>
      <c r="GFO3" s="47"/>
      <c r="GFP3" s="47"/>
      <c r="GFQ3" s="47"/>
      <c r="GFR3" s="47"/>
      <c r="GFS3" s="47"/>
      <c r="GFT3" s="47"/>
      <c r="GFU3" s="47"/>
      <c r="GFV3" s="47"/>
      <c r="GFW3" s="47"/>
      <c r="GFX3" s="47"/>
      <c r="GFY3" s="47"/>
      <c r="GFZ3" s="47"/>
      <c r="GGA3" s="47"/>
      <c r="GGB3" s="47"/>
      <c r="GGC3" s="47"/>
      <c r="GGD3" s="47"/>
      <c r="GGE3" s="47"/>
      <c r="GGF3" s="47"/>
      <c r="GGG3" s="47"/>
      <c r="GGH3" s="47"/>
      <c r="GGI3" s="47"/>
      <c r="GGJ3" s="47"/>
      <c r="GGK3" s="47"/>
      <c r="GGL3" s="47"/>
      <c r="GGM3" s="47"/>
      <c r="GGN3" s="47"/>
      <c r="GGO3" s="47"/>
      <c r="GGP3" s="47"/>
      <c r="GGQ3" s="47"/>
      <c r="GGR3" s="47"/>
      <c r="GGS3" s="47"/>
      <c r="GGT3" s="47"/>
      <c r="GGU3" s="47"/>
      <c r="GGV3" s="47"/>
      <c r="GGW3" s="47"/>
      <c r="GGX3" s="47"/>
      <c r="GGY3" s="47"/>
      <c r="GGZ3" s="47"/>
      <c r="GHA3" s="47"/>
      <c r="GHB3" s="47"/>
      <c r="GHC3" s="47"/>
      <c r="GHD3" s="47"/>
      <c r="GHE3" s="47"/>
      <c r="GHF3" s="47"/>
      <c r="GHG3" s="47"/>
      <c r="GHH3" s="47"/>
      <c r="GHI3" s="47"/>
      <c r="GHJ3" s="47"/>
      <c r="GHK3" s="47"/>
      <c r="GHL3" s="47"/>
      <c r="GHM3" s="47"/>
      <c r="GHN3" s="47"/>
      <c r="GHO3" s="47"/>
      <c r="GHP3" s="47"/>
      <c r="GHQ3" s="47"/>
      <c r="GHR3" s="47"/>
      <c r="GHS3" s="47"/>
      <c r="GHT3" s="47"/>
      <c r="GHU3" s="47"/>
      <c r="GHV3" s="47"/>
      <c r="GHW3" s="47"/>
      <c r="GHX3" s="47"/>
      <c r="GHY3" s="47"/>
      <c r="GHZ3" s="47"/>
      <c r="GIA3" s="47"/>
      <c r="GIB3" s="47"/>
      <c r="GIC3" s="47"/>
      <c r="GID3" s="47"/>
      <c r="GIE3" s="47"/>
      <c r="GIF3" s="47"/>
      <c r="GIG3" s="47"/>
      <c r="GIH3" s="47"/>
      <c r="GII3" s="47"/>
      <c r="GIJ3" s="47"/>
      <c r="GIK3" s="47"/>
      <c r="GIL3" s="47"/>
      <c r="GIM3" s="47"/>
      <c r="GIN3" s="47"/>
      <c r="GIO3" s="47"/>
      <c r="GIP3" s="47"/>
      <c r="GIQ3" s="47"/>
      <c r="GIR3" s="47"/>
      <c r="GIS3" s="47"/>
      <c r="GIT3" s="47"/>
      <c r="GIU3" s="47"/>
      <c r="GIV3" s="47"/>
      <c r="GIW3" s="47"/>
      <c r="GIX3" s="47"/>
      <c r="GIY3" s="47"/>
      <c r="GIZ3" s="47"/>
      <c r="GJA3" s="47"/>
      <c r="GJB3" s="47"/>
      <c r="GJC3" s="47"/>
      <c r="GJD3" s="47"/>
      <c r="GJE3" s="47"/>
      <c r="GJF3" s="47"/>
      <c r="GJG3" s="47"/>
      <c r="GJH3" s="47"/>
      <c r="GJI3" s="47"/>
      <c r="GJJ3" s="47"/>
      <c r="GJK3" s="47"/>
      <c r="GJL3" s="47"/>
      <c r="GJM3" s="47"/>
      <c r="GJN3" s="47"/>
      <c r="GJO3" s="47"/>
      <c r="GJP3" s="47"/>
      <c r="GJQ3" s="47"/>
      <c r="GJR3" s="47"/>
      <c r="GJS3" s="47"/>
      <c r="GJT3" s="47"/>
      <c r="GJU3" s="47"/>
      <c r="GJV3" s="47"/>
      <c r="GJW3" s="47"/>
      <c r="GJX3" s="47"/>
      <c r="GJY3" s="47"/>
      <c r="GJZ3" s="47"/>
      <c r="GKA3" s="47"/>
      <c r="GKB3" s="47"/>
      <c r="GKC3" s="47"/>
      <c r="GKD3" s="47"/>
      <c r="GKE3" s="47"/>
      <c r="GKF3" s="47"/>
      <c r="GKG3" s="47"/>
      <c r="GKH3" s="47"/>
      <c r="GKI3" s="47"/>
      <c r="GKJ3" s="47"/>
      <c r="GKK3" s="47"/>
      <c r="GKL3" s="47"/>
      <c r="GKM3" s="47"/>
      <c r="GKN3" s="47"/>
      <c r="GKO3" s="47"/>
      <c r="GKP3" s="47"/>
      <c r="GKQ3" s="47"/>
      <c r="GKR3" s="47"/>
      <c r="GKS3" s="47"/>
      <c r="GKT3" s="47"/>
      <c r="GKU3" s="47"/>
      <c r="GKV3" s="47"/>
      <c r="GKW3" s="47"/>
      <c r="GKX3" s="47"/>
      <c r="GKY3" s="47"/>
      <c r="GKZ3" s="47"/>
      <c r="GLA3" s="47"/>
      <c r="GLB3" s="47"/>
      <c r="GLC3" s="47"/>
      <c r="GLD3" s="47"/>
      <c r="GLE3" s="47"/>
      <c r="GLF3" s="47"/>
      <c r="GLG3" s="47"/>
      <c r="GLH3" s="47"/>
      <c r="GLI3" s="47"/>
      <c r="GLJ3" s="47"/>
      <c r="GLK3" s="47"/>
      <c r="GLL3" s="47"/>
      <c r="GLM3" s="47"/>
      <c r="GLN3" s="47"/>
      <c r="GLO3" s="47"/>
      <c r="GLP3" s="47"/>
      <c r="GLQ3" s="47"/>
      <c r="GLR3" s="47"/>
      <c r="GLS3" s="47"/>
      <c r="GLT3" s="47"/>
      <c r="GLU3" s="47"/>
      <c r="GLV3" s="47"/>
      <c r="GLW3" s="47"/>
      <c r="GLX3" s="47"/>
      <c r="GLY3" s="47"/>
      <c r="GLZ3" s="47"/>
      <c r="GMA3" s="47"/>
      <c r="GMB3" s="47"/>
      <c r="GMC3" s="47"/>
      <c r="GMD3" s="47"/>
      <c r="GME3" s="47"/>
      <c r="GMF3" s="47"/>
      <c r="GMG3" s="47"/>
      <c r="GMH3" s="47"/>
      <c r="GMI3" s="47"/>
      <c r="GMJ3" s="47"/>
      <c r="GMK3" s="47"/>
      <c r="GML3" s="47"/>
      <c r="GMM3" s="47"/>
      <c r="GMN3" s="47"/>
      <c r="GMO3" s="47"/>
      <c r="GMP3" s="47"/>
      <c r="GMQ3" s="47"/>
      <c r="GMR3" s="47"/>
      <c r="GMS3" s="47"/>
      <c r="GMT3" s="47"/>
      <c r="GMU3" s="47"/>
      <c r="GMV3" s="47"/>
      <c r="GMW3" s="47"/>
      <c r="GMX3" s="47"/>
      <c r="GMY3" s="47"/>
      <c r="GMZ3" s="47"/>
      <c r="GNA3" s="47"/>
      <c r="GNB3" s="47"/>
      <c r="GNC3" s="47"/>
      <c r="GND3" s="47"/>
      <c r="GNE3" s="47"/>
      <c r="GNF3" s="47"/>
      <c r="GNG3" s="47"/>
      <c r="GNH3" s="47"/>
      <c r="GNI3" s="47"/>
      <c r="GNJ3" s="47"/>
      <c r="GNK3" s="47"/>
      <c r="GNL3" s="47"/>
      <c r="GNM3" s="47"/>
      <c r="GNN3" s="47"/>
      <c r="GNO3" s="47"/>
      <c r="GNP3" s="47"/>
      <c r="GNQ3" s="47"/>
      <c r="GNR3" s="47"/>
      <c r="GNS3" s="47"/>
      <c r="GNT3" s="47"/>
      <c r="GNU3" s="47"/>
      <c r="GNV3" s="47"/>
      <c r="GNW3" s="47"/>
      <c r="GNX3" s="47"/>
      <c r="GNY3" s="47"/>
      <c r="GNZ3" s="47"/>
      <c r="GOA3" s="47"/>
      <c r="GOB3" s="47"/>
      <c r="GOC3" s="47"/>
      <c r="GOD3" s="47"/>
      <c r="GOE3" s="47"/>
      <c r="GOF3" s="47"/>
      <c r="GOG3" s="47"/>
      <c r="GOH3" s="47"/>
      <c r="GOI3" s="47"/>
      <c r="GOJ3" s="47"/>
      <c r="GOK3" s="47"/>
      <c r="GOL3" s="47"/>
      <c r="GOM3" s="47"/>
      <c r="GON3" s="47"/>
      <c r="GOO3" s="47"/>
      <c r="GOP3" s="47"/>
      <c r="GOQ3" s="47"/>
      <c r="GOR3" s="47"/>
      <c r="GOS3" s="47"/>
      <c r="GOT3" s="47"/>
      <c r="GOU3" s="47"/>
      <c r="GOV3" s="47"/>
      <c r="GOW3" s="47"/>
      <c r="GOX3" s="47"/>
      <c r="GOY3" s="47"/>
      <c r="GOZ3" s="47"/>
      <c r="GPA3" s="47"/>
      <c r="GPB3" s="47"/>
      <c r="GPC3" s="47"/>
      <c r="GPD3" s="47"/>
      <c r="GPE3" s="47"/>
      <c r="GPF3" s="47"/>
      <c r="GPG3" s="47"/>
      <c r="GPH3" s="47"/>
      <c r="GPI3" s="47"/>
      <c r="GPJ3" s="47"/>
      <c r="GPK3" s="47"/>
      <c r="GPL3" s="47"/>
      <c r="GPM3" s="47"/>
      <c r="GPN3" s="47"/>
      <c r="GPO3" s="47"/>
      <c r="GPP3" s="47"/>
      <c r="GPQ3" s="47"/>
      <c r="GPR3" s="47"/>
      <c r="GPS3" s="47"/>
      <c r="GPT3" s="47"/>
      <c r="GPU3" s="47"/>
      <c r="GPV3" s="47"/>
      <c r="GPW3" s="47"/>
      <c r="GPX3" s="47"/>
      <c r="GPY3" s="47"/>
      <c r="GPZ3" s="47"/>
      <c r="GQA3" s="47"/>
      <c r="GQB3" s="47"/>
      <c r="GQC3" s="47"/>
      <c r="GQD3" s="47"/>
      <c r="GQE3" s="47"/>
      <c r="GQF3" s="47"/>
      <c r="GQG3" s="47"/>
      <c r="GQH3" s="47"/>
      <c r="GQI3" s="47"/>
      <c r="GQJ3" s="47"/>
      <c r="GQK3" s="47"/>
      <c r="GQL3" s="47"/>
      <c r="GQM3" s="47"/>
      <c r="GQN3" s="47"/>
      <c r="GQO3" s="47"/>
      <c r="GQP3" s="47"/>
      <c r="GQQ3" s="47"/>
      <c r="GQR3" s="47"/>
      <c r="GQS3" s="47"/>
      <c r="GQT3" s="47"/>
      <c r="GQU3" s="47"/>
      <c r="GQV3" s="47"/>
      <c r="GQW3" s="47"/>
      <c r="GQX3" s="47"/>
      <c r="GQY3" s="47"/>
      <c r="GQZ3" s="47"/>
      <c r="GRA3" s="47"/>
      <c r="GRB3" s="47"/>
      <c r="GRC3" s="47"/>
      <c r="GRD3" s="47"/>
      <c r="GRE3" s="47"/>
      <c r="GRF3" s="47"/>
      <c r="GRG3" s="47"/>
      <c r="GRH3" s="47"/>
      <c r="GRI3" s="47"/>
      <c r="GRJ3" s="47"/>
      <c r="GRK3" s="47"/>
      <c r="GRL3" s="47"/>
      <c r="GRM3" s="47"/>
      <c r="GRN3" s="47"/>
      <c r="GRO3" s="47"/>
      <c r="GRP3" s="47"/>
      <c r="GRQ3" s="47"/>
      <c r="GRR3" s="47"/>
      <c r="GRS3" s="47"/>
      <c r="GRT3" s="47"/>
      <c r="GRU3" s="47"/>
      <c r="GRV3" s="47"/>
      <c r="GRW3" s="47"/>
      <c r="GRX3" s="47"/>
      <c r="GRY3" s="47"/>
      <c r="GRZ3" s="47"/>
      <c r="GSA3" s="47"/>
      <c r="GSB3" s="47"/>
      <c r="GSC3" s="47"/>
      <c r="GSD3" s="47"/>
      <c r="GSE3" s="47"/>
      <c r="GSF3" s="47"/>
      <c r="GSG3" s="47"/>
      <c r="GSH3" s="47"/>
      <c r="GSI3" s="47"/>
      <c r="GSJ3" s="47"/>
      <c r="GSK3" s="47"/>
      <c r="GSL3" s="47"/>
      <c r="GSM3" s="47"/>
      <c r="GSN3" s="47"/>
      <c r="GSO3" s="47"/>
      <c r="GSP3" s="47"/>
      <c r="GSQ3" s="47"/>
      <c r="GSR3" s="47"/>
      <c r="GSS3" s="47"/>
      <c r="GST3" s="47"/>
      <c r="GSU3" s="47"/>
      <c r="GSV3" s="47"/>
      <c r="GSW3" s="47"/>
      <c r="GSX3" s="47"/>
      <c r="GSY3" s="47"/>
      <c r="GSZ3" s="47"/>
      <c r="GTA3" s="47"/>
      <c r="GTB3" s="47"/>
      <c r="GTC3" s="47"/>
      <c r="GTD3" s="47"/>
      <c r="GTE3" s="47"/>
      <c r="GTF3" s="47"/>
      <c r="GTG3" s="47"/>
      <c r="GTH3" s="47"/>
      <c r="GTI3" s="47"/>
      <c r="GTJ3" s="47"/>
      <c r="GTK3" s="47"/>
      <c r="GTL3" s="47"/>
      <c r="GTM3" s="47"/>
      <c r="GTN3" s="47"/>
      <c r="GTO3" s="47"/>
      <c r="GTP3" s="47"/>
      <c r="GTQ3" s="47"/>
      <c r="GTR3" s="47"/>
      <c r="GTS3" s="47"/>
      <c r="GTT3" s="47"/>
      <c r="GTU3" s="47"/>
      <c r="GTV3" s="47"/>
      <c r="GTW3" s="47"/>
      <c r="GTX3" s="47"/>
      <c r="GTY3" s="47"/>
      <c r="GTZ3" s="47"/>
      <c r="GUA3" s="47"/>
      <c r="GUB3" s="47"/>
      <c r="GUC3" s="47"/>
      <c r="GUD3" s="47"/>
      <c r="GUE3" s="47"/>
      <c r="GUF3" s="47"/>
      <c r="GUG3" s="47"/>
      <c r="GUH3" s="47"/>
      <c r="GUI3" s="47"/>
      <c r="GUJ3" s="47"/>
      <c r="GUK3" s="47"/>
      <c r="GUL3" s="47"/>
      <c r="GUM3" s="47"/>
      <c r="GUN3" s="47"/>
      <c r="GUO3" s="47"/>
      <c r="GUP3" s="47"/>
      <c r="GUQ3" s="47"/>
      <c r="GUR3" s="47"/>
      <c r="GUS3" s="47"/>
      <c r="GUT3" s="47"/>
      <c r="GUU3" s="47"/>
      <c r="GUV3" s="47"/>
      <c r="GUW3" s="47"/>
      <c r="GUX3" s="47"/>
      <c r="GUY3" s="47"/>
      <c r="GUZ3" s="47"/>
      <c r="GVA3" s="47"/>
      <c r="GVB3" s="47"/>
      <c r="GVC3" s="47"/>
      <c r="GVD3" s="47"/>
      <c r="GVE3" s="47"/>
      <c r="GVF3" s="47"/>
      <c r="GVG3" s="47"/>
      <c r="GVH3" s="47"/>
      <c r="GVI3" s="47"/>
      <c r="GVJ3" s="47"/>
      <c r="GVK3" s="47"/>
      <c r="GVL3" s="47"/>
      <c r="GVM3" s="47"/>
      <c r="GVN3" s="47"/>
      <c r="GVO3" s="47"/>
      <c r="GVP3" s="47"/>
      <c r="GVQ3" s="47"/>
      <c r="GVR3" s="47"/>
      <c r="GVS3" s="47"/>
      <c r="GVT3" s="47"/>
      <c r="GVU3" s="47"/>
      <c r="GVV3" s="47"/>
      <c r="GVW3" s="47"/>
      <c r="GVX3" s="47"/>
      <c r="GVY3" s="47"/>
      <c r="GVZ3" s="47"/>
      <c r="GWA3" s="47"/>
      <c r="GWB3" s="47"/>
      <c r="GWC3" s="47"/>
      <c r="GWD3" s="47"/>
      <c r="GWE3" s="47"/>
      <c r="GWF3" s="47"/>
      <c r="GWG3" s="47"/>
      <c r="GWH3" s="47"/>
      <c r="GWI3" s="47"/>
      <c r="GWJ3" s="47"/>
      <c r="GWK3" s="47"/>
      <c r="GWL3" s="47"/>
      <c r="GWM3" s="47"/>
      <c r="GWN3" s="47"/>
      <c r="GWO3" s="47"/>
      <c r="GWP3" s="47"/>
      <c r="GWQ3" s="47"/>
      <c r="GWR3" s="47"/>
      <c r="GWS3" s="47"/>
      <c r="GWT3" s="47"/>
      <c r="GWU3" s="47"/>
      <c r="GWV3" s="47"/>
      <c r="GWW3" s="47"/>
      <c r="GWX3" s="47"/>
      <c r="GWY3" s="47"/>
      <c r="GWZ3" s="47"/>
      <c r="GXA3" s="47"/>
      <c r="GXB3" s="47"/>
      <c r="GXC3" s="47"/>
      <c r="GXD3" s="47"/>
      <c r="GXE3" s="47"/>
      <c r="GXF3" s="47"/>
      <c r="GXG3" s="47"/>
      <c r="GXH3" s="47"/>
      <c r="GXI3" s="47"/>
      <c r="GXJ3" s="47"/>
      <c r="GXK3" s="47"/>
      <c r="GXL3" s="47"/>
      <c r="GXM3" s="47"/>
      <c r="GXN3" s="47"/>
      <c r="GXO3" s="47"/>
      <c r="GXP3" s="47"/>
      <c r="GXQ3" s="47"/>
      <c r="GXR3" s="47"/>
      <c r="GXS3" s="47"/>
      <c r="GXT3" s="47"/>
      <c r="GXU3" s="47"/>
      <c r="GXV3" s="47"/>
      <c r="GXW3" s="47"/>
      <c r="GXX3" s="47"/>
      <c r="GXY3" s="47"/>
      <c r="GXZ3" s="47"/>
      <c r="GYA3" s="47"/>
      <c r="GYB3" s="47"/>
      <c r="GYC3" s="47"/>
      <c r="GYD3" s="47"/>
      <c r="GYE3" s="47"/>
      <c r="GYF3" s="47"/>
      <c r="GYG3" s="47"/>
      <c r="GYH3" s="47"/>
      <c r="GYI3" s="47"/>
      <c r="GYJ3" s="47"/>
      <c r="GYK3" s="47"/>
      <c r="GYL3" s="47"/>
      <c r="GYM3" s="47"/>
      <c r="GYN3" s="47"/>
      <c r="GYO3" s="47"/>
      <c r="GYP3" s="47"/>
      <c r="GYQ3" s="47"/>
      <c r="GYR3" s="47"/>
      <c r="GYS3" s="47"/>
      <c r="GYT3" s="47"/>
      <c r="GYU3" s="47"/>
      <c r="GYV3" s="47"/>
      <c r="GYW3" s="47"/>
      <c r="GYX3" s="47"/>
      <c r="GYY3" s="47"/>
      <c r="GYZ3" s="47"/>
      <c r="GZA3" s="47"/>
      <c r="GZB3" s="47"/>
      <c r="GZC3" s="47"/>
      <c r="GZD3" s="47"/>
      <c r="GZE3" s="47"/>
      <c r="GZF3" s="47"/>
      <c r="GZG3" s="47"/>
      <c r="GZH3" s="47"/>
      <c r="GZI3" s="47"/>
      <c r="GZJ3" s="47"/>
      <c r="GZK3" s="47"/>
      <c r="GZL3" s="47"/>
      <c r="GZM3" s="47"/>
      <c r="GZN3" s="47"/>
      <c r="GZO3" s="47"/>
      <c r="GZP3" s="47"/>
      <c r="GZQ3" s="47"/>
      <c r="GZR3" s="47"/>
      <c r="GZS3" s="47"/>
      <c r="GZT3" s="47"/>
      <c r="GZU3" s="47"/>
      <c r="GZV3" s="47"/>
      <c r="GZW3" s="47"/>
      <c r="GZX3" s="47"/>
      <c r="GZY3" s="47"/>
      <c r="GZZ3" s="47"/>
      <c r="HAA3" s="47"/>
      <c r="HAB3" s="47"/>
      <c r="HAC3" s="47"/>
      <c r="HAD3" s="47"/>
      <c r="HAE3" s="47"/>
      <c r="HAF3" s="47"/>
      <c r="HAG3" s="47"/>
      <c r="HAH3" s="47"/>
      <c r="HAI3" s="47"/>
      <c r="HAJ3" s="47"/>
      <c r="HAK3" s="47"/>
      <c r="HAL3" s="47"/>
      <c r="HAM3" s="47"/>
      <c r="HAN3" s="47"/>
      <c r="HAO3" s="47"/>
      <c r="HAP3" s="47"/>
      <c r="HAQ3" s="47"/>
      <c r="HAR3" s="47"/>
      <c r="HAS3" s="47"/>
      <c r="HAT3" s="47"/>
      <c r="HAU3" s="47"/>
      <c r="HAV3" s="47"/>
      <c r="HAW3" s="47"/>
      <c r="HAX3" s="47"/>
      <c r="HAY3" s="47"/>
      <c r="HAZ3" s="47"/>
      <c r="HBA3" s="47"/>
      <c r="HBB3" s="47"/>
      <c r="HBC3" s="47"/>
      <c r="HBD3" s="47"/>
      <c r="HBE3" s="47"/>
      <c r="HBF3" s="47"/>
      <c r="HBG3" s="47"/>
      <c r="HBH3" s="47"/>
      <c r="HBI3" s="47"/>
      <c r="HBJ3" s="47"/>
      <c r="HBK3" s="47"/>
      <c r="HBL3" s="47"/>
      <c r="HBM3" s="47"/>
      <c r="HBN3" s="47"/>
      <c r="HBO3" s="47"/>
      <c r="HBP3" s="47"/>
      <c r="HBQ3" s="47"/>
      <c r="HBR3" s="47"/>
      <c r="HBS3" s="47"/>
      <c r="HBT3" s="47"/>
      <c r="HBU3" s="47"/>
      <c r="HBV3" s="47"/>
      <c r="HBW3" s="47"/>
      <c r="HBX3" s="47"/>
      <c r="HBY3" s="47"/>
      <c r="HBZ3" s="47"/>
      <c r="HCA3" s="47"/>
      <c r="HCB3" s="47"/>
      <c r="HCC3" s="47"/>
      <c r="HCD3" s="47"/>
      <c r="HCE3" s="47"/>
      <c r="HCF3" s="47"/>
      <c r="HCG3" s="47"/>
      <c r="HCH3" s="47"/>
      <c r="HCI3" s="47"/>
      <c r="HCJ3" s="47"/>
      <c r="HCK3" s="47"/>
      <c r="HCL3" s="47"/>
      <c r="HCM3" s="47"/>
      <c r="HCN3" s="47"/>
      <c r="HCO3" s="47"/>
      <c r="HCP3" s="47"/>
      <c r="HCQ3" s="47"/>
      <c r="HCR3" s="47"/>
      <c r="HCS3" s="47"/>
      <c r="HCT3" s="47"/>
      <c r="HCU3" s="47"/>
      <c r="HCV3" s="47"/>
      <c r="HCW3" s="47"/>
      <c r="HCX3" s="47"/>
      <c r="HCY3" s="47"/>
      <c r="HCZ3" s="47"/>
      <c r="HDA3" s="47"/>
      <c r="HDB3" s="47"/>
      <c r="HDC3" s="47"/>
      <c r="HDD3" s="47"/>
      <c r="HDE3" s="47"/>
      <c r="HDF3" s="47"/>
      <c r="HDG3" s="47"/>
      <c r="HDH3" s="47"/>
      <c r="HDI3" s="47"/>
      <c r="HDJ3" s="47"/>
      <c r="HDK3" s="47"/>
      <c r="HDL3" s="47"/>
      <c r="HDM3" s="47"/>
      <c r="HDN3" s="47"/>
      <c r="HDO3" s="47"/>
      <c r="HDP3" s="47"/>
      <c r="HDQ3" s="47"/>
      <c r="HDR3" s="47"/>
      <c r="HDS3" s="47"/>
      <c r="HDT3" s="47"/>
      <c r="HDU3" s="47"/>
      <c r="HDV3" s="47"/>
      <c r="HDW3" s="47"/>
      <c r="HDX3" s="47"/>
      <c r="HDY3" s="47"/>
      <c r="HDZ3" s="47"/>
      <c r="HEA3" s="47"/>
      <c r="HEB3" s="47"/>
      <c r="HEC3" s="47"/>
      <c r="HED3" s="47"/>
      <c r="HEE3" s="47"/>
      <c r="HEF3" s="47"/>
      <c r="HEG3" s="47"/>
      <c r="HEH3" s="47"/>
      <c r="HEI3" s="47"/>
      <c r="HEJ3" s="47"/>
      <c r="HEK3" s="47"/>
      <c r="HEL3" s="47"/>
      <c r="HEM3" s="47"/>
      <c r="HEN3" s="47"/>
      <c r="HEO3" s="47"/>
      <c r="HEP3" s="47"/>
      <c r="HEQ3" s="47"/>
      <c r="HER3" s="47"/>
      <c r="HES3" s="47"/>
      <c r="HET3" s="47"/>
      <c r="HEU3" s="47"/>
      <c r="HEV3" s="47"/>
      <c r="HEW3" s="47"/>
      <c r="HEX3" s="47"/>
      <c r="HEY3" s="47"/>
      <c r="HEZ3" s="47"/>
      <c r="HFA3" s="47"/>
      <c r="HFB3" s="47"/>
      <c r="HFC3" s="47"/>
      <c r="HFD3" s="47"/>
      <c r="HFE3" s="47"/>
      <c r="HFF3" s="47"/>
      <c r="HFG3" s="47"/>
      <c r="HFH3" s="47"/>
      <c r="HFI3" s="47"/>
      <c r="HFJ3" s="47"/>
      <c r="HFK3" s="47"/>
      <c r="HFL3" s="47"/>
      <c r="HFM3" s="47"/>
      <c r="HFN3" s="47"/>
      <c r="HFO3" s="47"/>
      <c r="HFP3" s="47"/>
      <c r="HFQ3" s="47"/>
      <c r="HFR3" s="47"/>
      <c r="HFS3" s="47"/>
      <c r="HFT3" s="47"/>
      <c r="HFU3" s="47"/>
      <c r="HFV3" s="47"/>
      <c r="HFW3" s="47"/>
      <c r="HFX3" s="47"/>
      <c r="HFY3" s="47"/>
      <c r="HFZ3" s="47"/>
      <c r="HGA3" s="47"/>
      <c r="HGB3" s="47"/>
      <c r="HGC3" s="47"/>
      <c r="HGD3" s="47"/>
      <c r="HGE3" s="47"/>
      <c r="HGF3" s="47"/>
      <c r="HGG3" s="47"/>
      <c r="HGH3" s="47"/>
      <c r="HGI3" s="47"/>
      <c r="HGJ3" s="47"/>
      <c r="HGK3" s="47"/>
      <c r="HGL3" s="47"/>
      <c r="HGM3" s="47"/>
      <c r="HGN3" s="47"/>
      <c r="HGO3" s="47"/>
      <c r="HGP3" s="47"/>
      <c r="HGQ3" s="47"/>
      <c r="HGR3" s="47"/>
      <c r="HGS3" s="47"/>
      <c r="HGT3" s="47"/>
      <c r="HGU3" s="47"/>
      <c r="HGV3" s="47"/>
      <c r="HGW3" s="47"/>
      <c r="HGX3" s="47"/>
      <c r="HGY3" s="47"/>
      <c r="HGZ3" s="47"/>
      <c r="HHA3" s="47"/>
      <c r="HHB3" s="47"/>
      <c r="HHC3" s="47"/>
      <c r="HHD3" s="47"/>
      <c r="HHE3" s="47"/>
      <c r="HHF3" s="47"/>
      <c r="HHG3" s="47"/>
      <c r="HHH3" s="47"/>
      <c r="HHI3" s="47"/>
      <c r="HHJ3" s="47"/>
      <c r="HHK3" s="47"/>
      <c r="HHL3" s="47"/>
      <c r="HHM3" s="47"/>
      <c r="HHN3" s="47"/>
      <c r="HHO3" s="47"/>
      <c r="HHP3" s="47"/>
      <c r="HHQ3" s="47"/>
      <c r="HHR3" s="47"/>
      <c r="HHS3" s="47"/>
      <c r="HHT3" s="47"/>
      <c r="HHU3" s="47"/>
      <c r="HHV3" s="47"/>
      <c r="HHW3" s="47"/>
      <c r="HHX3" s="47"/>
      <c r="HHY3" s="47"/>
      <c r="HHZ3" s="47"/>
      <c r="HIA3" s="47"/>
      <c r="HIB3" s="47"/>
      <c r="HIC3" s="47"/>
      <c r="HID3" s="47"/>
      <c r="HIE3" s="47"/>
      <c r="HIF3" s="47"/>
      <c r="HIG3" s="47"/>
      <c r="HIH3" s="47"/>
      <c r="HII3" s="47"/>
      <c r="HIJ3" s="47"/>
      <c r="HIK3" s="47"/>
      <c r="HIL3" s="47"/>
      <c r="HIM3" s="47"/>
      <c r="HIN3" s="47"/>
      <c r="HIO3" s="47"/>
      <c r="HIP3" s="47"/>
      <c r="HIQ3" s="47"/>
      <c r="HIR3" s="47"/>
      <c r="HIS3" s="47"/>
      <c r="HIT3" s="47"/>
      <c r="HIU3" s="47"/>
      <c r="HIV3" s="47"/>
      <c r="HIW3" s="47"/>
      <c r="HIX3" s="47"/>
      <c r="HIY3" s="47"/>
      <c r="HIZ3" s="47"/>
      <c r="HJA3" s="47"/>
      <c r="HJB3" s="47"/>
      <c r="HJC3" s="47"/>
      <c r="HJD3" s="47"/>
      <c r="HJE3" s="47"/>
      <c r="HJF3" s="47"/>
      <c r="HJG3" s="47"/>
      <c r="HJH3" s="47"/>
      <c r="HJI3" s="47"/>
      <c r="HJJ3" s="47"/>
      <c r="HJK3" s="47"/>
      <c r="HJL3" s="47"/>
      <c r="HJM3" s="47"/>
      <c r="HJN3" s="47"/>
      <c r="HJO3" s="47"/>
      <c r="HJP3" s="47"/>
      <c r="HJQ3" s="47"/>
      <c r="HJR3" s="47"/>
      <c r="HJS3" s="47"/>
      <c r="HJT3" s="47"/>
      <c r="HJU3" s="47"/>
      <c r="HJV3" s="47"/>
      <c r="HJW3" s="47"/>
      <c r="HJX3" s="47"/>
      <c r="HJY3" s="47"/>
      <c r="HJZ3" s="47"/>
      <c r="HKA3" s="47"/>
      <c r="HKB3" s="47"/>
      <c r="HKC3" s="47"/>
      <c r="HKD3" s="47"/>
      <c r="HKE3" s="47"/>
      <c r="HKF3" s="47"/>
      <c r="HKG3" s="47"/>
      <c r="HKH3" s="47"/>
      <c r="HKI3" s="47"/>
      <c r="HKJ3" s="47"/>
      <c r="HKK3" s="47"/>
      <c r="HKL3" s="47"/>
      <c r="HKM3" s="47"/>
      <c r="HKN3" s="47"/>
      <c r="HKO3" s="47"/>
      <c r="HKP3" s="47"/>
      <c r="HKQ3" s="47"/>
      <c r="HKR3" s="47"/>
      <c r="HKS3" s="47"/>
      <c r="HKT3" s="47"/>
      <c r="HKU3" s="47"/>
      <c r="HKV3" s="47"/>
      <c r="HKW3" s="47"/>
      <c r="HKX3" s="47"/>
      <c r="HKY3" s="47"/>
      <c r="HKZ3" s="47"/>
      <c r="HLA3" s="47"/>
      <c r="HLB3" s="47"/>
      <c r="HLC3" s="47"/>
      <c r="HLD3" s="47"/>
      <c r="HLE3" s="47"/>
      <c r="HLF3" s="47"/>
      <c r="HLG3" s="47"/>
      <c r="HLH3" s="47"/>
      <c r="HLI3" s="47"/>
      <c r="HLJ3" s="47"/>
      <c r="HLK3" s="47"/>
      <c r="HLL3" s="47"/>
      <c r="HLM3" s="47"/>
      <c r="HLN3" s="47"/>
      <c r="HLO3" s="47"/>
      <c r="HLP3" s="47"/>
      <c r="HLQ3" s="47"/>
      <c r="HLR3" s="47"/>
      <c r="HLS3" s="47"/>
      <c r="HLT3" s="47"/>
      <c r="HLU3" s="47"/>
      <c r="HLV3" s="47"/>
      <c r="HLW3" s="47"/>
      <c r="HLX3" s="47"/>
      <c r="HLY3" s="47"/>
      <c r="HLZ3" s="47"/>
      <c r="HMA3" s="47"/>
      <c r="HMB3" s="47"/>
      <c r="HMC3" s="47"/>
      <c r="HMD3" s="47"/>
      <c r="HME3" s="47"/>
      <c r="HMF3" s="47"/>
      <c r="HMG3" s="47"/>
      <c r="HMH3" s="47"/>
      <c r="HMI3" s="47"/>
      <c r="HMJ3" s="47"/>
      <c r="HMK3" s="47"/>
      <c r="HML3" s="47"/>
      <c r="HMM3" s="47"/>
      <c r="HMN3" s="47"/>
      <c r="HMO3" s="47"/>
      <c r="HMP3" s="47"/>
      <c r="HMQ3" s="47"/>
      <c r="HMR3" s="47"/>
      <c r="HMS3" s="47"/>
      <c r="HMT3" s="47"/>
      <c r="HMU3" s="47"/>
      <c r="HMV3" s="47"/>
      <c r="HMW3" s="47"/>
      <c r="HMX3" s="47"/>
      <c r="HMY3" s="47"/>
      <c r="HMZ3" s="47"/>
      <c r="HNA3" s="47"/>
      <c r="HNB3" s="47"/>
      <c r="HNC3" s="47"/>
      <c r="HND3" s="47"/>
      <c r="HNE3" s="47"/>
      <c r="HNF3" s="47"/>
      <c r="HNG3" s="47"/>
      <c r="HNH3" s="47"/>
      <c r="HNI3" s="47"/>
      <c r="HNJ3" s="47"/>
      <c r="HNK3" s="47"/>
      <c r="HNL3" s="47"/>
      <c r="HNM3" s="47"/>
      <c r="HNN3" s="47"/>
      <c r="HNO3" s="47"/>
      <c r="HNP3" s="47"/>
      <c r="HNQ3" s="47"/>
      <c r="HNR3" s="47"/>
      <c r="HNS3" s="47"/>
      <c r="HNT3" s="47"/>
      <c r="HNU3" s="47"/>
      <c r="HNV3" s="47"/>
      <c r="HNW3" s="47"/>
      <c r="HNX3" s="47"/>
      <c r="HNY3" s="47"/>
      <c r="HNZ3" s="47"/>
      <c r="HOA3" s="47"/>
      <c r="HOB3" s="47"/>
      <c r="HOC3" s="47"/>
      <c r="HOD3" s="47"/>
      <c r="HOE3" s="47"/>
      <c r="HOF3" s="47"/>
      <c r="HOG3" s="47"/>
      <c r="HOH3" s="47"/>
      <c r="HOI3" s="47"/>
      <c r="HOJ3" s="47"/>
      <c r="HOK3" s="47"/>
      <c r="HOL3" s="47"/>
      <c r="HOM3" s="47"/>
      <c r="HON3" s="47"/>
      <c r="HOO3" s="47"/>
      <c r="HOP3" s="47"/>
      <c r="HOQ3" s="47"/>
      <c r="HOR3" s="47"/>
      <c r="HOS3" s="47"/>
      <c r="HOT3" s="47"/>
      <c r="HOU3" s="47"/>
      <c r="HOV3" s="47"/>
      <c r="HOW3" s="47"/>
      <c r="HOX3" s="47"/>
      <c r="HOY3" s="47"/>
      <c r="HOZ3" s="47"/>
      <c r="HPA3" s="47"/>
      <c r="HPB3" s="47"/>
      <c r="HPC3" s="47"/>
      <c r="HPD3" s="47"/>
      <c r="HPE3" s="47"/>
      <c r="HPF3" s="47"/>
      <c r="HPG3" s="47"/>
      <c r="HPH3" s="47"/>
      <c r="HPI3" s="47"/>
      <c r="HPJ3" s="47"/>
      <c r="HPK3" s="47"/>
      <c r="HPL3" s="47"/>
      <c r="HPM3" s="47"/>
      <c r="HPN3" s="47"/>
      <c r="HPO3" s="47"/>
      <c r="HPP3" s="47"/>
      <c r="HPQ3" s="47"/>
      <c r="HPR3" s="47"/>
      <c r="HPS3" s="47"/>
      <c r="HPT3" s="47"/>
      <c r="HPU3" s="47"/>
      <c r="HPV3" s="47"/>
      <c r="HPW3" s="47"/>
      <c r="HPX3" s="47"/>
      <c r="HPY3" s="47"/>
      <c r="HPZ3" s="47"/>
      <c r="HQA3" s="47"/>
      <c r="HQB3" s="47"/>
      <c r="HQC3" s="47"/>
      <c r="HQD3" s="47"/>
      <c r="HQE3" s="47"/>
      <c r="HQF3" s="47"/>
      <c r="HQG3" s="47"/>
      <c r="HQH3" s="47"/>
      <c r="HQI3" s="47"/>
      <c r="HQJ3" s="47"/>
      <c r="HQK3" s="47"/>
      <c r="HQL3" s="47"/>
      <c r="HQM3" s="47"/>
      <c r="HQN3" s="47"/>
      <c r="HQO3" s="47"/>
      <c r="HQP3" s="47"/>
      <c r="HQQ3" s="47"/>
      <c r="HQR3" s="47"/>
      <c r="HQS3" s="47"/>
      <c r="HQT3" s="47"/>
      <c r="HQU3" s="47"/>
      <c r="HQV3" s="47"/>
      <c r="HQW3" s="47"/>
      <c r="HQX3" s="47"/>
      <c r="HQY3" s="47"/>
      <c r="HQZ3" s="47"/>
      <c r="HRA3" s="47"/>
      <c r="HRB3" s="47"/>
      <c r="HRC3" s="47"/>
      <c r="HRD3" s="47"/>
      <c r="HRE3" s="47"/>
      <c r="HRF3" s="47"/>
      <c r="HRG3" s="47"/>
      <c r="HRH3" s="47"/>
      <c r="HRI3" s="47"/>
      <c r="HRJ3" s="47"/>
      <c r="HRK3" s="47"/>
      <c r="HRL3" s="47"/>
      <c r="HRM3" s="47"/>
      <c r="HRN3" s="47"/>
      <c r="HRO3" s="47"/>
      <c r="HRP3" s="47"/>
      <c r="HRQ3" s="47"/>
      <c r="HRR3" s="47"/>
      <c r="HRS3" s="47"/>
      <c r="HRT3" s="47"/>
      <c r="HRU3" s="47"/>
      <c r="HRV3" s="47"/>
      <c r="HRW3" s="47"/>
      <c r="HRX3" s="47"/>
      <c r="HRY3" s="47"/>
      <c r="HRZ3" s="47"/>
      <c r="HSA3" s="47"/>
      <c r="HSB3" s="47"/>
      <c r="HSC3" s="47"/>
      <c r="HSD3" s="47"/>
      <c r="HSE3" s="47"/>
      <c r="HSF3" s="47"/>
      <c r="HSG3" s="47"/>
      <c r="HSH3" s="47"/>
      <c r="HSI3" s="47"/>
      <c r="HSJ3" s="47"/>
      <c r="HSK3" s="47"/>
      <c r="HSL3" s="47"/>
      <c r="HSM3" s="47"/>
      <c r="HSN3" s="47"/>
      <c r="HSO3" s="47"/>
      <c r="HSP3" s="47"/>
      <c r="HSQ3" s="47"/>
      <c r="HSR3" s="47"/>
      <c r="HSS3" s="47"/>
      <c r="HST3" s="47"/>
      <c r="HSU3" s="47"/>
      <c r="HSV3" s="47"/>
      <c r="HSW3" s="47"/>
      <c r="HSX3" s="47"/>
      <c r="HSY3" s="47"/>
      <c r="HSZ3" s="47"/>
      <c r="HTA3" s="47"/>
      <c r="HTB3" s="47"/>
      <c r="HTC3" s="47"/>
      <c r="HTD3" s="47"/>
      <c r="HTE3" s="47"/>
      <c r="HTF3" s="47"/>
      <c r="HTG3" s="47"/>
      <c r="HTH3" s="47"/>
      <c r="HTI3" s="47"/>
      <c r="HTJ3" s="47"/>
      <c r="HTK3" s="47"/>
      <c r="HTL3" s="47"/>
      <c r="HTM3" s="47"/>
      <c r="HTN3" s="47"/>
      <c r="HTO3" s="47"/>
      <c r="HTP3" s="47"/>
      <c r="HTQ3" s="47"/>
      <c r="HTR3" s="47"/>
      <c r="HTS3" s="47"/>
      <c r="HTT3" s="47"/>
      <c r="HTU3" s="47"/>
      <c r="HTV3" s="47"/>
      <c r="HTW3" s="47"/>
      <c r="HTX3" s="47"/>
      <c r="HTY3" s="47"/>
      <c r="HTZ3" s="47"/>
      <c r="HUA3" s="47"/>
      <c r="HUB3" s="47"/>
      <c r="HUC3" s="47"/>
      <c r="HUD3" s="47"/>
      <c r="HUE3" s="47"/>
      <c r="HUF3" s="47"/>
      <c r="HUG3" s="47"/>
      <c r="HUH3" s="47"/>
      <c r="HUI3" s="47"/>
      <c r="HUJ3" s="47"/>
      <c r="HUK3" s="47"/>
      <c r="HUL3" s="47"/>
      <c r="HUM3" s="47"/>
      <c r="HUN3" s="47"/>
      <c r="HUO3" s="47"/>
      <c r="HUP3" s="47"/>
      <c r="HUQ3" s="47"/>
      <c r="HUR3" s="47"/>
      <c r="HUS3" s="47"/>
      <c r="HUT3" s="47"/>
      <c r="HUU3" s="47"/>
      <c r="HUV3" s="47"/>
      <c r="HUW3" s="47"/>
      <c r="HUX3" s="47"/>
      <c r="HUY3" s="47"/>
      <c r="HUZ3" s="47"/>
      <c r="HVA3" s="47"/>
      <c r="HVB3" s="47"/>
      <c r="HVC3" s="47"/>
      <c r="HVD3" s="47"/>
      <c r="HVE3" s="47"/>
      <c r="HVF3" s="47"/>
      <c r="HVG3" s="47"/>
      <c r="HVH3" s="47"/>
      <c r="HVI3" s="47"/>
      <c r="HVJ3" s="47"/>
      <c r="HVK3" s="47"/>
      <c r="HVL3" s="47"/>
      <c r="HVM3" s="47"/>
      <c r="HVN3" s="47"/>
      <c r="HVO3" s="47"/>
      <c r="HVP3" s="47"/>
      <c r="HVQ3" s="47"/>
      <c r="HVR3" s="47"/>
      <c r="HVS3" s="47"/>
      <c r="HVT3" s="47"/>
      <c r="HVU3" s="47"/>
      <c r="HVV3" s="47"/>
      <c r="HVW3" s="47"/>
      <c r="HVX3" s="47"/>
      <c r="HVY3" s="47"/>
      <c r="HVZ3" s="47"/>
      <c r="HWA3" s="47"/>
      <c r="HWB3" s="47"/>
      <c r="HWC3" s="47"/>
      <c r="HWD3" s="47"/>
      <c r="HWE3" s="47"/>
      <c r="HWF3" s="47"/>
      <c r="HWG3" s="47"/>
      <c r="HWH3" s="47"/>
      <c r="HWI3" s="47"/>
      <c r="HWJ3" s="47"/>
      <c r="HWK3" s="47"/>
      <c r="HWL3" s="47"/>
      <c r="HWM3" s="47"/>
      <c r="HWN3" s="47"/>
      <c r="HWO3" s="47"/>
      <c r="HWP3" s="47"/>
      <c r="HWQ3" s="47"/>
      <c r="HWR3" s="47"/>
      <c r="HWS3" s="47"/>
      <c r="HWT3" s="47"/>
      <c r="HWU3" s="47"/>
      <c r="HWV3" s="47"/>
      <c r="HWW3" s="47"/>
      <c r="HWX3" s="47"/>
      <c r="HWY3" s="47"/>
      <c r="HWZ3" s="47"/>
      <c r="HXA3" s="47"/>
      <c r="HXB3" s="47"/>
      <c r="HXC3" s="47"/>
      <c r="HXD3" s="47"/>
      <c r="HXE3" s="47"/>
      <c r="HXF3" s="47"/>
      <c r="HXG3" s="47"/>
      <c r="HXH3" s="47"/>
      <c r="HXI3" s="47"/>
      <c r="HXJ3" s="47"/>
      <c r="HXK3" s="47"/>
      <c r="HXL3" s="47"/>
      <c r="HXM3" s="47"/>
      <c r="HXN3" s="47"/>
      <c r="HXO3" s="47"/>
      <c r="HXP3" s="47"/>
      <c r="HXQ3" s="47"/>
      <c r="HXR3" s="47"/>
      <c r="HXS3" s="47"/>
      <c r="HXT3" s="47"/>
      <c r="HXU3" s="47"/>
      <c r="HXV3" s="47"/>
      <c r="HXW3" s="47"/>
      <c r="HXX3" s="47"/>
      <c r="HXY3" s="47"/>
      <c r="HXZ3" s="47"/>
      <c r="HYA3" s="47"/>
      <c r="HYB3" s="47"/>
      <c r="HYC3" s="47"/>
      <c r="HYD3" s="47"/>
      <c r="HYE3" s="47"/>
      <c r="HYF3" s="47"/>
      <c r="HYG3" s="47"/>
      <c r="HYH3" s="47"/>
      <c r="HYI3" s="47"/>
      <c r="HYJ3" s="47"/>
      <c r="HYK3" s="47"/>
      <c r="HYL3" s="47"/>
      <c r="HYM3" s="47"/>
      <c r="HYN3" s="47"/>
      <c r="HYO3" s="47"/>
      <c r="HYP3" s="47"/>
      <c r="HYQ3" s="47"/>
      <c r="HYR3" s="47"/>
      <c r="HYS3" s="47"/>
      <c r="HYT3" s="47"/>
      <c r="HYU3" s="47"/>
      <c r="HYV3" s="47"/>
      <c r="HYW3" s="47"/>
      <c r="HYX3" s="47"/>
      <c r="HYY3" s="47"/>
      <c r="HYZ3" s="47"/>
      <c r="HZA3" s="47"/>
      <c r="HZB3" s="47"/>
      <c r="HZC3" s="47"/>
      <c r="HZD3" s="47"/>
      <c r="HZE3" s="47"/>
      <c r="HZF3" s="47"/>
      <c r="HZG3" s="47"/>
      <c r="HZH3" s="47"/>
      <c r="HZI3" s="47"/>
      <c r="HZJ3" s="47"/>
      <c r="HZK3" s="47"/>
      <c r="HZL3" s="47"/>
      <c r="HZM3" s="47"/>
      <c r="HZN3" s="47"/>
      <c r="HZO3" s="47"/>
      <c r="HZP3" s="47"/>
      <c r="HZQ3" s="47"/>
      <c r="HZR3" s="47"/>
      <c r="HZS3" s="47"/>
      <c r="HZT3" s="47"/>
      <c r="HZU3" s="47"/>
      <c r="HZV3" s="47"/>
      <c r="HZW3" s="47"/>
      <c r="HZX3" s="47"/>
      <c r="HZY3" s="47"/>
      <c r="HZZ3" s="47"/>
      <c r="IAA3" s="47"/>
      <c r="IAB3" s="47"/>
      <c r="IAC3" s="47"/>
      <c r="IAD3" s="47"/>
      <c r="IAE3" s="47"/>
      <c r="IAF3" s="47"/>
      <c r="IAG3" s="47"/>
      <c r="IAH3" s="47"/>
      <c r="IAI3" s="47"/>
      <c r="IAJ3" s="47"/>
      <c r="IAK3" s="47"/>
      <c r="IAL3" s="47"/>
      <c r="IAM3" s="47"/>
      <c r="IAN3" s="47"/>
      <c r="IAO3" s="47"/>
      <c r="IAP3" s="47"/>
      <c r="IAQ3" s="47"/>
      <c r="IAR3" s="47"/>
      <c r="IAS3" s="47"/>
      <c r="IAT3" s="47"/>
      <c r="IAU3" s="47"/>
      <c r="IAV3" s="47"/>
      <c r="IAW3" s="47"/>
      <c r="IAX3" s="47"/>
      <c r="IAY3" s="47"/>
      <c r="IAZ3" s="47"/>
      <c r="IBA3" s="47"/>
      <c r="IBB3" s="47"/>
      <c r="IBC3" s="47"/>
      <c r="IBD3" s="47"/>
      <c r="IBE3" s="47"/>
      <c r="IBF3" s="47"/>
      <c r="IBG3" s="47"/>
      <c r="IBH3" s="47"/>
      <c r="IBI3" s="47"/>
      <c r="IBJ3" s="47"/>
      <c r="IBK3" s="47"/>
      <c r="IBL3" s="47"/>
      <c r="IBM3" s="47"/>
      <c r="IBN3" s="47"/>
      <c r="IBO3" s="47"/>
      <c r="IBP3" s="47"/>
      <c r="IBQ3" s="47"/>
      <c r="IBR3" s="47"/>
      <c r="IBS3" s="47"/>
      <c r="IBT3" s="47"/>
      <c r="IBU3" s="47"/>
      <c r="IBV3" s="47"/>
      <c r="IBW3" s="47"/>
      <c r="IBX3" s="47"/>
      <c r="IBY3" s="47"/>
      <c r="IBZ3" s="47"/>
      <c r="ICA3" s="47"/>
      <c r="ICB3" s="47"/>
      <c r="ICC3" s="47"/>
      <c r="ICD3" s="47"/>
      <c r="ICE3" s="47"/>
      <c r="ICF3" s="47"/>
      <c r="ICG3" s="47"/>
      <c r="ICH3" s="47"/>
      <c r="ICI3" s="47"/>
      <c r="ICJ3" s="47"/>
      <c r="ICK3" s="47"/>
      <c r="ICL3" s="47"/>
      <c r="ICM3" s="47"/>
      <c r="ICN3" s="47"/>
      <c r="ICO3" s="47"/>
      <c r="ICP3" s="47"/>
      <c r="ICQ3" s="47"/>
      <c r="ICR3" s="47"/>
      <c r="ICS3" s="47"/>
      <c r="ICT3" s="47"/>
      <c r="ICU3" s="47"/>
      <c r="ICV3" s="47"/>
      <c r="ICW3" s="47"/>
      <c r="ICX3" s="47"/>
      <c r="ICY3" s="47"/>
      <c r="ICZ3" s="47"/>
      <c r="IDA3" s="47"/>
      <c r="IDB3" s="47"/>
      <c r="IDC3" s="47"/>
      <c r="IDD3" s="47"/>
      <c r="IDE3" s="47"/>
      <c r="IDF3" s="47"/>
      <c r="IDG3" s="47"/>
      <c r="IDH3" s="47"/>
      <c r="IDI3" s="47"/>
      <c r="IDJ3" s="47"/>
      <c r="IDK3" s="47"/>
      <c r="IDL3" s="47"/>
      <c r="IDM3" s="47"/>
      <c r="IDN3" s="47"/>
      <c r="IDO3" s="47"/>
      <c r="IDP3" s="47"/>
      <c r="IDQ3" s="47"/>
      <c r="IDR3" s="47"/>
      <c r="IDS3" s="47"/>
      <c r="IDT3" s="47"/>
      <c r="IDU3" s="47"/>
      <c r="IDV3" s="47"/>
      <c r="IDW3" s="47"/>
      <c r="IDX3" s="47"/>
      <c r="IDY3" s="47"/>
      <c r="IDZ3" s="47"/>
      <c r="IEA3" s="47"/>
      <c r="IEB3" s="47"/>
      <c r="IEC3" s="47"/>
      <c r="IED3" s="47"/>
      <c r="IEE3" s="47"/>
      <c r="IEF3" s="47"/>
      <c r="IEG3" s="47"/>
      <c r="IEH3" s="47"/>
      <c r="IEI3" s="47"/>
      <c r="IEJ3" s="47"/>
      <c r="IEK3" s="47"/>
      <c r="IEL3" s="47"/>
      <c r="IEM3" s="47"/>
      <c r="IEN3" s="47"/>
      <c r="IEO3" s="47"/>
      <c r="IEP3" s="47"/>
      <c r="IEQ3" s="47"/>
      <c r="IER3" s="47"/>
      <c r="IES3" s="47"/>
      <c r="IET3" s="47"/>
      <c r="IEU3" s="47"/>
      <c r="IEV3" s="47"/>
      <c r="IEW3" s="47"/>
      <c r="IEX3" s="47"/>
      <c r="IEY3" s="47"/>
      <c r="IEZ3" s="47"/>
      <c r="IFA3" s="47"/>
      <c r="IFB3" s="47"/>
      <c r="IFC3" s="47"/>
      <c r="IFD3" s="47"/>
      <c r="IFE3" s="47"/>
      <c r="IFF3" s="47"/>
      <c r="IFG3" s="47"/>
      <c r="IFH3" s="47"/>
      <c r="IFI3" s="47"/>
      <c r="IFJ3" s="47"/>
      <c r="IFK3" s="47"/>
      <c r="IFL3" s="47"/>
      <c r="IFM3" s="47"/>
      <c r="IFN3" s="47"/>
      <c r="IFO3" s="47"/>
      <c r="IFP3" s="47"/>
      <c r="IFQ3" s="47"/>
      <c r="IFR3" s="47"/>
      <c r="IFS3" s="47"/>
      <c r="IFT3" s="47"/>
      <c r="IFU3" s="47"/>
      <c r="IFV3" s="47"/>
      <c r="IFW3" s="47"/>
      <c r="IFX3" s="47"/>
      <c r="IFY3" s="47"/>
      <c r="IFZ3" s="47"/>
      <c r="IGA3" s="47"/>
      <c r="IGB3" s="47"/>
      <c r="IGC3" s="47"/>
      <c r="IGD3" s="47"/>
      <c r="IGE3" s="47"/>
      <c r="IGF3" s="47"/>
      <c r="IGG3" s="47"/>
      <c r="IGH3" s="47"/>
      <c r="IGI3" s="47"/>
      <c r="IGJ3" s="47"/>
      <c r="IGK3" s="47"/>
      <c r="IGL3" s="47"/>
      <c r="IGM3" s="47"/>
      <c r="IGN3" s="47"/>
      <c r="IGO3" s="47"/>
      <c r="IGP3" s="47"/>
      <c r="IGQ3" s="47"/>
      <c r="IGR3" s="47"/>
      <c r="IGS3" s="47"/>
      <c r="IGT3" s="47"/>
      <c r="IGU3" s="47"/>
      <c r="IGV3" s="47"/>
      <c r="IGW3" s="47"/>
      <c r="IGX3" s="47"/>
      <c r="IGY3" s="47"/>
      <c r="IGZ3" s="47"/>
      <c r="IHA3" s="47"/>
      <c r="IHB3" s="47"/>
      <c r="IHC3" s="47"/>
      <c r="IHD3" s="47"/>
      <c r="IHE3" s="47"/>
      <c r="IHF3" s="47"/>
      <c r="IHG3" s="47"/>
      <c r="IHH3" s="47"/>
      <c r="IHI3" s="47"/>
      <c r="IHJ3" s="47"/>
      <c r="IHK3" s="47"/>
      <c r="IHL3" s="47"/>
      <c r="IHM3" s="47"/>
      <c r="IHN3" s="47"/>
      <c r="IHO3" s="47"/>
      <c r="IHP3" s="47"/>
      <c r="IHQ3" s="47"/>
      <c r="IHR3" s="47"/>
      <c r="IHS3" s="47"/>
      <c r="IHT3" s="47"/>
      <c r="IHU3" s="47"/>
      <c r="IHV3" s="47"/>
      <c r="IHW3" s="47"/>
      <c r="IHX3" s="47"/>
      <c r="IHY3" s="47"/>
      <c r="IHZ3" s="47"/>
      <c r="IIA3" s="47"/>
      <c r="IIB3" s="47"/>
      <c r="IIC3" s="47"/>
      <c r="IID3" s="47"/>
      <c r="IIE3" s="47"/>
      <c r="IIF3" s="47"/>
      <c r="IIG3" s="47"/>
      <c r="IIH3" s="47"/>
      <c r="III3" s="47"/>
      <c r="IIJ3" s="47"/>
      <c r="IIK3" s="47"/>
      <c r="IIL3" s="47"/>
      <c r="IIM3" s="47"/>
      <c r="IIN3" s="47"/>
      <c r="IIO3" s="47"/>
      <c r="IIP3" s="47"/>
      <c r="IIQ3" s="47"/>
      <c r="IIR3" s="47"/>
      <c r="IIS3" s="47"/>
      <c r="IIT3" s="47"/>
      <c r="IIU3" s="47"/>
      <c r="IIV3" s="47"/>
      <c r="IIW3" s="47"/>
      <c r="IIX3" s="47"/>
      <c r="IIY3" s="47"/>
      <c r="IIZ3" s="47"/>
      <c r="IJA3" s="47"/>
      <c r="IJB3" s="47"/>
      <c r="IJC3" s="47"/>
      <c r="IJD3" s="47"/>
      <c r="IJE3" s="47"/>
      <c r="IJF3" s="47"/>
      <c r="IJG3" s="47"/>
      <c r="IJH3" s="47"/>
      <c r="IJI3" s="47"/>
      <c r="IJJ3" s="47"/>
      <c r="IJK3" s="47"/>
      <c r="IJL3" s="47"/>
      <c r="IJM3" s="47"/>
      <c r="IJN3" s="47"/>
      <c r="IJO3" s="47"/>
      <c r="IJP3" s="47"/>
      <c r="IJQ3" s="47"/>
      <c r="IJR3" s="47"/>
      <c r="IJS3" s="47"/>
      <c r="IJT3" s="47"/>
      <c r="IJU3" s="47"/>
      <c r="IJV3" s="47"/>
      <c r="IJW3" s="47"/>
      <c r="IJX3" s="47"/>
      <c r="IJY3" s="47"/>
      <c r="IJZ3" s="47"/>
      <c r="IKA3" s="47"/>
      <c r="IKB3" s="47"/>
      <c r="IKC3" s="47"/>
      <c r="IKD3" s="47"/>
      <c r="IKE3" s="47"/>
      <c r="IKF3" s="47"/>
      <c r="IKG3" s="47"/>
      <c r="IKH3" s="47"/>
      <c r="IKI3" s="47"/>
      <c r="IKJ3" s="47"/>
      <c r="IKK3" s="47"/>
      <c r="IKL3" s="47"/>
      <c r="IKM3" s="47"/>
      <c r="IKN3" s="47"/>
      <c r="IKO3" s="47"/>
      <c r="IKP3" s="47"/>
      <c r="IKQ3" s="47"/>
      <c r="IKR3" s="47"/>
      <c r="IKS3" s="47"/>
      <c r="IKT3" s="47"/>
      <c r="IKU3" s="47"/>
      <c r="IKV3" s="47"/>
      <c r="IKW3" s="47"/>
      <c r="IKX3" s="47"/>
      <c r="IKY3" s="47"/>
      <c r="IKZ3" s="47"/>
      <c r="ILA3" s="47"/>
      <c r="ILB3" s="47"/>
      <c r="ILC3" s="47"/>
      <c r="ILD3" s="47"/>
      <c r="ILE3" s="47"/>
      <c r="ILF3" s="47"/>
      <c r="ILG3" s="47"/>
      <c r="ILH3" s="47"/>
      <c r="ILI3" s="47"/>
      <c r="ILJ3" s="47"/>
      <c r="ILK3" s="47"/>
      <c r="ILL3" s="47"/>
      <c r="ILM3" s="47"/>
      <c r="ILN3" s="47"/>
      <c r="ILO3" s="47"/>
      <c r="ILP3" s="47"/>
      <c r="ILQ3" s="47"/>
      <c r="ILR3" s="47"/>
      <c r="ILS3" s="47"/>
      <c r="ILT3" s="47"/>
      <c r="ILU3" s="47"/>
      <c r="ILV3" s="47"/>
      <c r="ILW3" s="47"/>
      <c r="ILX3" s="47"/>
      <c r="ILY3" s="47"/>
      <c r="ILZ3" s="47"/>
      <c r="IMA3" s="47"/>
      <c r="IMB3" s="47"/>
      <c r="IMC3" s="47"/>
      <c r="IMD3" s="47"/>
      <c r="IME3" s="47"/>
      <c r="IMF3" s="47"/>
      <c r="IMG3" s="47"/>
      <c r="IMH3" s="47"/>
      <c r="IMI3" s="47"/>
      <c r="IMJ3" s="47"/>
      <c r="IMK3" s="47"/>
      <c r="IML3" s="47"/>
      <c r="IMM3" s="47"/>
      <c r="IMN3" s="47"/>
      <c r="IMO3" s="47"/>
      <c r="IMP3" s="47"/>
      <c r="IMQ3" s="47"/>
      <c r="IMR3" s="47"/>
      <c r="IMS3" s="47"/>
      <c r="IMT3" s="47"/>
      <c r="IMU3" s="47"/>
      <c r="IMV3" s="47"/>
      <c r="IMW3" s="47"/>
      <c r="IMX3" s="47"/>
      <c r="IMY3" s="47"/>
      <c r="IMZ3" s="47"/>
      <c r="INA3" s="47"/>
      <c r="INB3" s="47"/>
      <c r="INC3" s="47"/>
      <c r="IND3" s="47"/>
      <c r="INE3" s="47"/>
      <c r="INF3" s="47"/>
      <c r="ING3" s="47"/>
      <c r="INH3" s="47"/>
      <c r="INI3" s="47"/>
      <c r="INJ3" s="47"/>
      <c r="INK3" s="47"/>
      <c r="INL3" s="47"/>
      <c r="INM3" s="47"/>
      <c r="INN3" s="47"/>
      <c r="INO3" s="47"/>
      <c r="INP3" s="47"/>
      <c r="INQ3" s="47"/>
      <c r="INR3" s="47"/>
      <c r="INS3" s="47"/>
      <c r="INT3" s="47"/>
      <c r="INU3" s="47"/>
      <c r="INV3" s="47"/>
      <c r="INW3" s="47"/>
      <c r="INX3" s="47"/>
      <c r="INY3" s="47"/>
      <c r="INZ3" s="47"/>
      <c r="IOA3" s="47"/>
      <c r="IOB3" s="47"/>
      <c r="IOC3" s="47"/>
      <c r="IOD3" s="47"/>
      <c r="IOE3" s="47"/>
      <c r="IOF3" s="47"/>
      <c r="IOG3" s="47"/>
      <c r="IOH3" s="47"/>
      <c r="IOI3" s="47"/>
      <c r="IOJ3" s="47"/>
      <c r="IOK3" s="47"/>
      <c r="IOL3" s="47"/>
      <c r="IOM3" s="47"/>
      <c r="ION3" s="47"/>
      <c r="IOO3" s="47"/>
      <c r="IOP3" s="47"/>
      <c r="IOQ3" s="47"/>
      <c r="IOR3" s="47"/>
      <c r="IOS3" s="47"/>
      <c r="IOT3" s="47"/>
      <c r="IOU3" s="47"/>
      <c r="IOV3" s="47"/>
      <c r="IOW3" s="47"/>
      <c r="IOX3" s="47"/>
      <c r="IOY3" s="47"/>
      <c r="IOZ3" s="47"/>
      <c r="IPA3" s="47"/>
      <c r="IPB3" s="47"/>
      <c r="IPC3" s="47"/>
      <c r="IPD3" s="47"/>
      <c r="IPE3" s="47"/>
      <c r="IPF3" s="47"/>
      <c r="IPG3" s="47"/>
      <c r="IPH3" s="47"/>
      <c r="IPI3" s="47"/>
      <c r="IPJ3" s="47"/>
      <c r="IPK3" s="47"/>
      <c r="IPL3" s="47"/>
      <c r="IPM3" s="47"/>
      <c r="IPN3" s="47"/>
      <c r="IPO3" s="47"/>
      <c r="IPP3" s="47"/>
      <c r="IPQ3" s="47"/>
      <c r="IPR3" s="47"/>
      <c r="IPS3" s="47"/>
      <c r="IPT3" s="47"/>
      <c r="IPU3" s="47"/>
      <c r="IPV3" s="47"/>
      <c r="IPW3" s="47"/>
      <c r="IPX3" s="47"/>
      <c r="IPY3" s="47"/>
      <c r="IPZ3" s="47"/>
      <c r="IQA3" s="47"/>
      <c r="IQB3" s="47"/>
      <c r="IQC3" s="47"/>
      <c r="IQD3" s="47"/>
      <c r="IQE3" s="47"/>
      <c r="IQF3" s="47"/>
      <c r="IQG3" s="47"/>
      <c r="IQH3" s="47"/>
      <c r="IQI3" s="47"/>
      <c r="IQJ3" s="47"/>
      <c r="IQK3" s="47"/>
      <c r="IQL3" s="47"/>
      <c r="IQM3" s="47"/>
      <c r="IQN3" s="47"/>
      <c r="IQO3" s="47"/>
      <c r="IQP3" s="47"/>
      <c r="IQQ3" s="47"/>
      <c r="IQR3" s="47"/>
      <c r="IQS3" s="47"/>
      <c r="IQT3" s="47"/>
      <c r="IQU3" s="47"/>
      <c r="IQV3" s="47"/>
      <c r="IQW3" s="47"/>
      <c r="IQX3" s="47"/>
      <c r="IQY3" s="47"/>
      <c r="IQZ3" s="47"/>
      <c r="IRA3" s="47"/>
      <c r="IRB3" s="47"/>
      <c r="IRC3" s="47"/>
      <c r="IRD3" s="47"/>
      <c r="IRE3" s="47"/>
      <c r="IRF3" s="47"/>
      <c r="IRG3" s="47"/>
      <c r="IRH3" s="47"/>
      <c r="IRI3" s="47"/>
      <c r="IRJ3" s="47"/>
      <c r="IRK3" s="47"/>
      <c r="IRL3" s="47"/>
      <c r="IRM3" s="47"/>
      <c r="IRN3" s="47"/>
      <c r="IRO3" s="47"/>
      <c r="IRP3" s="47"/>
      <c r="IRQ3" s="47"/>
      <c r="IRR3" s="47"/>
      <c r="IRS3" s="47"/>
      <c r="IRT3" s="47"/>
      <c r="IRU3" s="47"/>
      <c r="IRV3" s="47"/>
      <c r="IRW3" s="47"/>
      <c r="IRX3" s="47"/>
      <c r="IRY3" s="47"/>
      <c r="IRZ3" s="47"/>
      <c r="ISA3" s="47"/>
      <c r="ISB3" s="47"/>
      <c r="ISC3" s="47"/>
      <c r="ISD3" s="47"/>
      <c r="ISE3" s="47"/>
      <c r="ISF3" s="47"/>
      <c r="ISG3" s="47"/>
      <c r="ISH3" s="47"/>
      <c r="ISI3" s="47"/>
      <c r="ISJ3" s="47"/>
      <c r="ISK3" s="47"/>
      <c r="ISL3" s="47"/>
      <c r="ISM3" s="47"/>
      <c r="ISN3" s="47"/>
      <c r="ISO3" s="47"/>
      <c r="ISP3" s="47"/>
      <c r="ISQ3" s="47"/>
      <c r="ISR3" s="47"/>
      <c r="ISS3" s="47"/>
      <c r="IST3" s="47"/>
      <c r="ISU3" s="47"/>
      <c r="ISV3" s="47"/>
      <c r="ISW3" s="47"/>
      <c r="ISX3" s="47"/>
      <c r="ISY3" s="47"/>
      <c r="ISZ3" s="47"/>
      <c r="ITA3" s="47"/>
      <c r="ITB3" s="47"/>
      <c r="ITC3" s="47"/>
      <c r="ITD3" s="47"/>
      <c r="ITE3" s="47"/>
      <c r="ITF3" s="47"/>
      <c r="ITG3" s="47"/>
      <c r="ITH3" s="47"/>
      <c r="ITI3" s="47"/>
      <c r="ITJ3" s="47"/>
      <c r="ITK3" s="47"/>
      <c r="ITL3" s="47"/>
      <c r="ITM3" s="47"/>
      <c r="ITN3" s="47"/>
      <c r="ITO3" s="47"/>
      <c r="ITP3" s="47"/>
      <c r="ITQ3" s="47"/>
      <c r="ITR3" s="47"/>
      <c r="ITS3" s="47"/>
      <c r="ITT3" s="47"/>
      <c r="ITU3" s="47"/>
      <c r="ITV3" s="47"/>
      <c r="ITW3" s="47"/>
      <c r="ITX3" s="47"/>
      <c r="ITY3" s="47"/>
      <c r="ITZ3" s="47"/>
      <c r="IUA3" s="47"/>
      <c r="IUB3" s="47"/>
      <c r="IUC3" s="47"/>
      <c r="IUD3" s="47"/>
      <c r="IUE3" s="47"/>
      <c r="IUF3" s="47"/>
      <c r="IUG3" s="47"/>
      <c r="IUH3" s="47"/>
      <c r="IUI3" s="47"/>
      <c r="IUJ3" s="47"/>
      <c r="IUK3" s="47"/>
      <c r="IUL3" s="47"/>
      <c r="IUM3" s="47"/>
      <c r="IUN3" s="47"/>
      <c r="IUO3" s="47"/>
      <c r="IUP3" s="47"/>
      <c r="IUQ3" s="47"/>
      <c r="IUR3" s="47"/>
      <c r="IUS3" s="47"/>
      <c r="IUT3" s="47"/>
      <c r="IUU3" s="47"/>
      <c r="IUV3" s="47"/>
      <c r="IUW3" s="47"/>
      <c r="IUX3" s="47"/>
      <c r="IUY3" s="47"/>
      <c r="IUZ3" s="47"/>
      <c r="IVA3" s="47"/>
      <c r="IVB3" s="47"/>
      <c r="IVC3" s="47"/>
      <c r="IVD3" s="47"/>
      <c r="IVE3" s="47"/>
      <c r="IVF3" s="47"/>
      <c r="IVG3" s="47"/>
      <c r="IVH3" s="47"/>
      <c r="IVI3" s="47"/>
      <c r="IVJ3" s="47"/>
      <c r="IVK3" s="47"/>
      <c r="IVL3" s="47"/>
      <c r="IVM3" s="47"/>
      <c r="IVN3" s="47"/>
      <c r="IVO3" s="47"/>
      <c r="IVP3" s="47"/>
      <c r="IVQ3" s="47"/>
      <c r="IVR3" s="47"/>
      <c r="IVS3" s="47"/>
      <c r="IVT3" s="47"/>
      <c r="IVU3" s="47"/>
      <c r="IVV3" s="47"/>
      <c r="IVW3" s="47"/>
      <c r="IVX3" s="47"/>
      <c r="IVY3" s="47"/>
      <c r="IVZ3" s="47"/>
      <c r="IWA3" s="47"/>
      <c r="IWB3" s="47"/>
      <c r="IWC3" s="47"/>
      <c r="IWD3" s="47"/>
      <c r="IWE3" s="47"/>
      <c r="IWF3" s="47"/>
      <c r="IWG3" s="47"/>
      <c r="IWH3" s="47"/>
      <c r="IWI3" s="47"/>
      <c r="IWJ3" s="47"/>
      <c r="IWK3" s="47"/>
      <c r="IWL3" s="47"/>
      <c r="IWM3" s="47"/>
      <c r="IWN3" s="47"/>
      <c r="IWO3" s="47"/>
      <c r="IWP3" s="47"/>
      <c r="IWQ3" s="47"/>
      <c r="IWR3" s="47"/>
      <c r="IWS3" s="47"/>
      <c r="IWT3" s="47"/>
      <c r="IWU3" s="47"/>
      <c r="IWV3" s="47"/>
      <c r="IWW3" s="47"/>
      <c r="IWX3" s="47"/>
      <c r="IWY3" s="47"/>
      <c r="IWZ3" s="47"/>
      <c r="IXA3" s="47"/>
      <c r="IXB3" s="47"/>
      <c r="IXC3" s="47"/>
      <c r="IXD3" s="47"/>
      <c r="IXE3" s="47"/>
      <c r="IXF3" s="47"/>
      <c r="IXG3" s="47"/>
      <c r="IXH3" s="47"/>
      <c r="IXI3" s="47"/>
      <c r="IXJ3" s="47"/>
      <c r="IXK3" s="47"/>
      <c r="IXL3" s="47"/>
      <c r="IXM3" s="47"/>
      <c r="IXN3" s="47"/>
      <c r="IXO3" s="47"/>
      <c r="IXP3" s="47"/>
      <c r="IXQ3" s="47"/>
      <c r="IXR3" s="47"/>
      <c r="IXS3" s="47"/>
      <c r="IXT3" s="47"/>
      <c r="IXU3" s="47"/>
      <c r="IXV3" s="47"/>
      <c r="IXW3" s="47"/>
      <c r="IXX3" s="47"/>
      <c r="IXY3" s="47"/>
      <c r="IXZ3" s="47"/>
      <c r="IYA3" s="47"/>
      <c r="IYB3" s="47"/>
      <c r="IYC3" s="47"/>
      <c r="IYD3" s="47"/>
      <c r="IYE3" s="47"/>
      <c r="IYF3" s="47"/>
      <c r="IYG3" s="47"/>
      <c r="IYH3" s="47"/>
      <c r="IYI3" s="47"/>
      <c r="IYJ3" s="47"/>
      <c r="IYK3" s="47"/>
      <c r="IYL3" s="47"/>
      <c r="IYM3" s="47"/>
      <c r="IYN3" s="47"/>
      <c r="IYO3" s="47"/>
      <c r="IYP3" s="47"/>
      <c r="IYQ3" s="47"/>
      <c r="IYR3" s="47"/>
      <c r="IYS3" s="47"/>
      <c r="IYT3" s="47"/>
      <c r="IYU3" s="47"/>
      <c r="IYV3" s="47"/>
      <c r="IYW3" s="47"/>
      <c r="IYX3" s="47"/>
      <c r="IYY3" s="47"/>
      <c r="IYZ3" s="47"/>
      <c r="IZA3" s="47"/>
      <c r="IZB3" s="47"/>
      <c r="IZC3" s="47"/>
      <c r="IZD3" s="47"/>
      <c r="IZE3" s="47"/>
      <c r="IZF3" s="47"/>
      <c r="IZG3" s="47"/>
      <c r="IZH3" s="47"/>
      <c r="IZI3" s="47"/>
      <c r="IZJ3" s="47"/>
      <c r="IZK3" s="47"/>
      <c r="IZL3" s="47"/>
      <c r="IZM3" s="47"/>
      <c r="IZN3" s="47"/>
      <c r="IZO3" s="47"/>
      <c r="IZP3" s="47"/>
      <c r="IZQ3" s="47"/>
      <c r="IZR3" s="47"/>
      <c r="IZS3" s="47"/>
      <c r="IZT3" s="47"/>
      <c r="IZU3" s="47"/>
      <c r="IZV3" s="47"/>
      <c r="IZW3" s="47"/>
      <c r="IZX3" s="47"/>
      <c r="IZY3" s="47"/>
      <c r="IZZ3" s="47"/>
      <c r="JAA3" s="47"/>
      <c r="JAB3" s="47"/>
      <c r="JAC3" s="47"/>
      <c r="JAD3" s="47"/>
      <c r="JAE3" s="47"/>
      <c r="JAF3" s="47"/>
      <c r="JAG3" s="47"/>
      <c r="JAH3" s="47"/>
      <c r="JAI3" s="47"/>
      <c r="JAJ3" s="47"/>
      <c r="JAK3" s="47"/>
      <c r="JAL3" s="47"/>
      <c r="JAM3" s="47"/>
      <c r="JAN3" s="47"/>
      <c r="JAO3" s="47"/>
      <c r="JAP3" s="47"/>
      <c r="JAQ3" s="47"/>
      <c r="JAR3" s="47"/>
      <c r="JAS3" s="47"/>
      <c r="JAT3" s="47"/>
      <c r="JAU3" s="47"/>
      <c r="JAV3" s="47"/>
      <c r="JAW3" s="47"/>
      <c r="JAX3" s="47"/>
      <c r="JAY3" s="47"/>
      <c r="JAZ3" s="47"/>
      <c r="JBA3" s="47"/>
      <c r="JBB3" s="47"/>
      <c r="JBC3" s="47"/>
      <c r="JBD3" s="47"/>
      <c r="JBE3" s="47"/>
      <c r="JBF3" s="47"/>
      <c r="JBG3" s="47"/>
      <c r="JBH3" s="47"/>
      <c r="JBI3" s="47"/>
      <c r="JBJ3" s="47"/>
      <c r="JBK3" s="47"/>
      <c r="JBL3" s="47"/>
      <c r="JBM3" s="47"/>
      <c r="JBN3" s="47"/>
      <c r="JBO3" s="47"/>
      <c r="JBP3" s="47"/>
      <c r="JBQ3" s="47"/>
      <c r="JBR3" s="47"/>
      <c r="JBS3" s="47"/>
      <c r="JBT3" s="47"/>
      <c r="JBU3" s="47"/>
      <c r="JBV3" s="47"/>
      <c r="JBW3" s="47"/>
      <c r="JBX3" s="47"/>
      <c r="JBY3" s="47"/>
      <c r="JBZ3" s="47"/>
      <c r="JCA3" s="47"/>
      <c r="JCB3" s="47"/>
      <c r="JCC3" s="47"/>
      <c r="JCD3" s="47"/>
      <c r="JCE3" s="47"/>
      <c r="JCF3" s="47"/>
      <c r="JCG3" s="47"/>
      <c r="JCH3" s="47"/>
      <c r="JCI3" s="47"/>
      <c r="JCJ3" s="47"/>
      <c r="JCK3" s="47"/>
      <c r="JCL3" s="47"/>
      <c r="JCM3" s="47"/>
      <c r="JCN3" s="47"/>
      <c r="JCO3" s="47"/>
      <c r="JCP3" s="47"/>
      <c r="JCQ3" s="47"/>
      <c r="JCR3" s="47"/>
      <c r="JCS3" s="47"/>
      <c r="JCT3" s="47"/>
      <c r="JCU3" s="47"/>
      <c r="JCV3" s="47"/>
      <c r="JCW3" s="47"/>
      <c r="JCX3" s="47"/>
      <c r="JCY3" s="47"/>
      <c r="JCZ3" s="47"/>
      <c r="JDA3" s="47"/>
      <c r="JDB3" s="47"/>
      <c r="JDC3" s="47"/>
      <c r="JDD3" s="47"/>
      <c r="JDE3" s="47"/>
      <c r="JDF3" s="47"/>
      <c r="JDG3" s="47"/>
      <c r="JDH3" s="47"/>
      <c r="JDI3" s="47"/>
      <c r="JDJ3" s="47"/>
      <c r="JDK3" s="47"/>
      <c r="JDL3" s="47"/>
      <c r="JDM3" s="47"/>
      <c r="JDN3" s="47"/>
      <c r="JDO3" s="47"/>
      <c r="JDP3" s="47"/>
      <c r="JDQ3" s="47"/>
      <c r="JDR3" s="47"/>
      <c r="JDS3" s="47"/>
      <c r="JDT3" s="47"/>
      <c r="JDU3" s="47"/>
      <c r="JDV3" s="47"/>
      <c r="JDW3" s="47"/>
      <c r="JDX3" s="47"/>
      <c r="JDY3" s="47"/>
      <c r="JDZ3" s="47"/>
      <c r="JEA3" s="47"/>
      <c r="JEB3" s="47"/>
      <c r="JEC3" s="47"/>
      <c r="JED3" s="47"/>
      <c r="JEE3" s="47"/>
      <c r="JEF3" s="47"/>
      <c r="JEG3" s="47"/>
      <c r="JEH3" s="47"/>
      <c r="JEI3" s="47"/>
      <c r="JEJ3" s="47"/>
      <c r="JEK3" s="47"/>
      <c r="JEL3" s="47"/>
      <c r="JEM3" s="47"/>
      <c r="JEN3" s="47"/>
      <c r="JEO3" s="47"/>
      <c r="JEP3" s="47"/>
      <c r="JEQ3" s="47"/>
      <c r="JER3" s="47"/>
      <c r="JES3" s="47"/>
      <c r="JET3" s="47"/>
      <c r="JEU3" s="47"/>
      <c r="JEV3" s="47"/>
      <c r="JEW3" s="47"/>
      <c r="JEX3" s="47"/>
      <c r="JEY3" s="47"/>
      <c r="JEZ3" s="47"/>
      <c r="JFA3" s="47"/>
      <c r="JFB3" s="47"/>
      <c r="JFC3" s="47"/>
      <c r="JFD3" s="47"/>
      <c r="JFE3" s="47"/>
      <c r="JFF3" s="47"/>
      <c r="JFG3" s="47"/>
      <c r="JFH3" s="47"/>
      <c r="JFI3" s="47"/>
      <c r="JFJ3" s="47"/>
      <c r="JFK3" s="47"/>
      <c r="JFL3" s="47"/>
      <c r="JFM3" s="47"/>
      <c r="JFN3" s="47"/>
      <c r="JFO3" s="47"/>
      <c r="JFP3" s="47"/>
      <c r="JFQ3" s="47"/>
      <c r="JFR3" s="47"/>
      <c r="JFS3" s="47"/>
      <c r="JFT3" s="47"/>
      <c r="JFU3" s="47"/>
      <c r="JFV3" s="47"/>
      <c r="JFW3" s="47"/>
      <c r="JFX3" s="47"/>
      <c r="JFY3" s="47"/>
      <c r="JFZ3" s="47"/>
      <c r="JGA3" s="47"/>
      <c r="JGB3" s="47"/>
      <c r="JGC3" s="47"/>
      <c r="JGD3" s="47"/>
      <c r="JGE3" s="47"/>
      <c r="JGF3" s="47"/>
      <c r="JGG3" s="47"/>
      <c r="JGH3" s="47"/>
      <c r="JGI3" s="47"/>
      <c r="JGJ3" s="47"/>
      <c r="JGK3" s="47"/>
      <c r="JGL3" s="47"/>
      <c r="JGM3" s="47"/>
      <c r="JGN3" s="47"/>
      <c r="JGO3" s="47"/>
      <c r="JGP3" s="47"/>
      <c r="JGQ3" s="47"/>
      <c r="JGR3" s="47"/>
      <c r="JGS3" s="47"/>
      <c r="JGT3" s="47"/>
      <c r="JGU3" s="47"/>
      <c r="JGV3" s="47"/>
      <c r="JGW3" s="47"/>
      <c r="JGX3" s="47"/>
      <c r="JGY3" s="47"/>
      <c r="JGZ3" s="47"/>
      <c r="JHA3" s="47"/>
      <c r="JHB3" s="47"/>
      <c r="JHC3" s="47"/>
      <c r="JHD3" s="47"/>
      <c r="JHE3" s="47"/>
      <c r="JHF3" s="47"/>
      <c r="JHG3" s="47"/>
      <c r="JHH3" s="47"/>
      <c r="JHI3" s="47"/>
      <c r="JHJ3" s="47"/>
      <c r="JHK3" s="47"/>
      <c r="JHL3" s="47"/>
      <c r="JHM3" s="47"/>
      <c r="JHN3" s="47"/>
      <c r="JHO3" s="47"/>
      <c r="JHP3" s="47"/>
      <c r="JHQ3" s="47"/>
      <c r="JHR3" s="47"/>
      <c r="JHS3" s="47"/>
      <c r="JHT3" s="47"/>
      <c r="JHU3" s="47"/>
      <c r="JHV3" s="47"/>
      <c r="JHW3" s="47"/>
      <c r="JHX3" s="47"/>
      <c r="JHY3" s="47"/>
      <c r="JHZ3" s="47"/>
      <c r="JIA3" s="47"/>
      <c r="JIB3" s="47"/>
      <c r="JIC3" s="47"/>
      <c r="JID3" s="47"/>
      <c r="JIE3" s="47"/>
      <c r="JIF3" s="47"/>
      <c r="JIG3" s="47"/>
      <c r="JIH3" s="47"/>
      <c r="JII3" s="47"/>
      <c r="JIJ3" s="47"/>
      <c r="JIK3" s="47"/>
      <c r="JIL3" s="47"/>
      <c r="JIM3" s="47"/>
      <c r="JIN3" s="47"/>
      <c r="JIO3" s="47"/>
      <c r="JIP3" s="47"/>
      <c r="JIQ3" s="47"/>
      <c r="JIR3" s="47"/>
      <c r="JIS3" s="47"/>
      <c r="JIT3" s="47"/>
      <c r="JIU3" s="47"/>
      <c r="JIV3" s="47"/>
      <c r="JIW3" s="47"/>
      <c r="JIX3" s="47"/>
      <c r="JIY3" s="47"/>
      <c r="JIZ3" s="47"/>
      <c r="JJA3" s="47"/>
      <c r="JJB3" s="47"/>
      <c r="JJC3" s="47"/>
      <c r="JJD3" s="47"/>
      <c r="JJE3" s="47"/>
      <c r="JJF3" s="47"/>
      <c r="JJG3" s="47"/>
      <c r="JJH3" s="47"/>
      <c r="JJI3" s="47"/>
      <c r="JJJ3" s="47"/>
      <c r="JJK3" s="47"/>
      <c r="JJL3" s="47"/>
      <c r="JJM3" s="47"/>
      <c r="JJN3" s="47"/>
      <c r="JJO3" s="47"/>
      <c r="JJP3" s="47"/>
      <c r="JJQ3" s="47"/>
      <c r="JJR3" s="47"/>
      <c r="JJS3" s="47"/>
      <c r="JJT3" s="47"/>
      <c r="JJU3" s="47"/>
      <c r="JJV3" s="47"/>
      <c r="JJW3" s="47"/>
      <c r="JJX3" s="47"/>
      <c r="JJY3" s="47"/>
      <c r="JJZ3" s="47"/>
      <c r="JKA3" s="47"/>
      <c r="JKB3" s="47"/>
      <c r="JKC3" s="47"/>
      <c r="JKD3" s="47"/>
      <c r="JKE3" s="47"/>
      <c r="JKF3" s="47"/>
      <c r="JKG3" s="47"/>
      <c r="JKH3" s="47"/>
      <c r="JKI3" s="47"/>
      <c r="JKJ3" s="47"/>
      <c r="JKK3" s="47"/>
      <c r="JKL3" s="47"/>
      <c r="JKM3" s="47"/>
      <c r="JKN3" s="47"/>
      <c r="JKO3" s="47"/>
      <c r="JKP3" s="47"/>
      <c r="JKQ3" s="47"/>
      <c r="JKR3" s="47"/>
      <c r="JKS3" s="47"/>
      <c r="JKT3" s="47"/>
      <c r="JKU3" s="47"/>
      <c r="JKV3" s="47"/>
      <c r="JKW3" s="47"/>
      <c r="JKX3" s="47"/>
      <c r="JKY3" s="47"/>
      <c r="JKZ3" s="47"/>
      <c r="JLA3" s="47"/>
      <c r="JLB3" s="47"/>
      <c r="JLC3" s="47"/>
      <c r="JLD3" s="47"/>
      <c r="JLE3" s="47"/>
      <c r="JLF3" s="47"/>
      <c r="JLG3" s="47"/>
      <c r="JLH3" s="47"/>
      <c r="JLI3" s="47"/>
      <c r="JLJ3" s="47"/>
      <c r="JLK3" s="47"/>
      <c r="JLL3" s="47"/>
      <c r="JLM3" s="47"/>
      <c r="JLN3" s="47"/>
      <c r="JLO3" s="47"/>
      <c r="JLP3" s="47"/>
      <c r="JLQ3" s="47"/>
      <c r="JLR3" s="47"/>
      <c r="JLS3" s="47"/>
      <c r="JLT3" s="47"/>
      <c r="JLU3" s="47"/>
      <c r="JLV3" s="47"/>
      <c r="JLW3" s="47"/>
      <c r="JLX3" s="47"/>
      <c r="JLY3" s="47"/>
      <c r="JLZ3" s="47"/>
      <c r="JMA3" s="47"/>
      <c r="JMB3" s="47"/>
      <c r="JMC3" s="47"/>
      <c r="JMD3" s="47"/>
      <c r="JME3" s="47"/>
      <c r="JMF3" s="47"/>
      <c r="JMG3" s="47"/>
      <c r="JMH3" s="47"/>
      <c r="JMI3" s="47"/>
      <c r="JMJ3" s="47"/>
      <c r="JMK3" s="47"/>
      <c r="JML3" s="47"/>
      <c r="JMM3" s="47"/>
      <c r="JMN3" s="47"/>
      <c r="JMO3" s="47"/>
      <c r="JMP3" s="47"/>
      <c r="JMQ3" s="47"/>
      <c r="JMR3" s="47"/>
      <c r="JMS3" s="47"/>
      <c r="JMT3" s="47"/>
      <c r="JMU3" s="47"/>
      <c r="JMV3" s="47"/>
      <c r="JMW3" s="47"/>
      <c r="JMX3" s="47"/>
      <c r="JMY3" s="47"/>
      <c r="JMZ3" s="47"/>
      <c r="JNA3" s="47"/>
      <c r="JNB3" s="47"/>
      <c r="JNC3" s="47"/>
      <c r="JND3" s="47"/>
      <c r="JNE3" s="47"/>
      <c r="JNF3" s="47"/>
      <c r="JNG3" s="47"/>
      <c r="JNH3" s="47"/>
      <c r="JNI3" s="47"/>
      <c r="JNJ3" s="47"/>
      <c r="JNK3" s="47"/>
      <c r="JNL3" s="47"/>
      <c r="JNM3" s="47"/>
      <c r="JNN3" s="47"/>
      <c r="JNO3" s="47"/>
      <c r="JNP3" s="47"/>
      <c r="JNQ3" s="47"/>
      <c r="JNR3" s="47"/>
      <c r="JNS3" s="47"/>
      <c r="JNT3" s="47"/>
      <c r="JNU3" s="47"/>
      <c r="JNV3" s="47"/>
      <c r="JNW3" s="47"/>
      <c r="JNX3" s="47"/>
      <c r="JNY3" s="47"/>
      <c r="JNZ3" s="47"/>
      <c r="JOA3" s="47"/>
      <c r="JOB3" s="47"/>
      <c r="JOC3" s="47"/>
      <c r="JOD3" s="47"/>
      <c r="JOE3" s="47"/>
      <c r="JOF3" s="47"/>
      <c r="JOG3" s="47"/>
      <c r="JOH3" s="47"/>
      <c r="JOI3" s="47"/>
      <c r="JOJ3" s="47"/>
      <c r="JOK3" s="47"/>
      <c r="JOL3" s="47"/>
      <c r="JOM3" s="47"/>
      <c r="JON3" s="47"/>
      <c r="JOO3" s="47"/>
      <c r="JOP3" s="47"/>
      <c r="JOQ3" s="47"/>
      <c r="JOR3" s="47"/>
      <c r="JOS3" s="47"/>
      <c r="JOT3" s="47"/>
      <c r="JOU3" s="47"/>
      <c r="JOV3" s="47"/>
      <c r="JOW3" s="47"/>
      <c r="JOX3" s="47"/>
      <c r="JOY3" s="47"/>
      <c r="JOZ3" s="47"/>
      <c r="JPA3" s="47"/>
      <c r="JPB3" s="47"/>
      <c r="JPC3" s="47"/>
      <c r="JPD3" s="47"/>
      <c r="JPE3" s="47"/>
      <c r="JPF3" s="47"/>
      <c r="JPG3" s="47"/>
      <c r="JPH3" s="47"/>
      <c r="JPI3" s="47"/>
      <c r="JPJ3" s="47"/>
      <c r="JPK3" s="47"/>
      <c r="JPL3" s="47"/>
      <c r="JPM3" s="47"/>
      <c r="JPN3" s="47"/>
      <c r="JPO3" s="47"/>
      <c r="JPP3" s="47"/>
      <c r="JPQ3" s="47"/>
      <c r="JPR3" s="47"/>
      <c r="JPS3" s="47"/>
      <c r="JPT3" s="47"/>
      <c r="JPU3" s="47"/>
      <c r="JPV3" s="47"/>
      <c r="JPW3" s="47"/>
      <c r="JPX3" s="47"/>
      <c r="JPY3" s="47"/>
      <c r="JPZ3" s="47"/>
      <c r="JQA3" s="47"/>
      <c r="JQB3" s="47"/>
      <c r="JQC3" s="47"/>
      <c r="JQD3" s="47"/>
      <c r="JQE3" s="47"/>
      <c r="JQF3" s="47"/>
      <c r="JQG3" s="47"/>
      <c r="JQH3" s="47"/>
      <c r="JQI3" s="47"/>
      <c r="JQJ3" s="47"/>
      <c r="JQK3" s="47"/>
      <c r="JQL3" s="47"/>
      <c r="JQM3" s="47"/>
      <c r="JQN3" s="47"/>
      <c r="JQO3" s="47"/>
      <c r="JQP3" s="47"/>
      <c r="JQQ3" s="47"/>
      <c r="JQR3" s="47"/>
      <c r="JQS3" s="47"/>
      <c r="JQT3" s="47"/>
      <c r="JQU3" s="47"/>
      <c r="JQV3" s="47"/>
      <c r="JQW3" s="47"/>
      <c r="JQX3" s="47"/>
      <c r="JQY3" s="47"/>
      <c r="JQZ3" s="47"/>
      <c r="JRA3" s="47"/>
      <c r="JRB3" s="47"/>
      <c r="JRC3" s="47"/>
      <c r="JRD3" s="47"/>
      <c r="JRE3" s="47"/>
      <c r="JRF3" s="47"/>
      <c r="JRG3" s="47"/>
      <c r="JRH3" s="47"/>
      <c r="JRI3" s="47"/>
      <c r="JRJ3" s="47"/>
      <c r="JRK3" s="47"/>
      <c r="JRL3" s="47"/>
      <c r="JRM3" s="47"/>
      <c r="JRN3" s="47"/>
      <c r="JRO3" s="47"/>
      <c r="JRP3" s="47"/>
      <c r="JRQ3" s="47"/>
      <c r="JRR3" s="47"/>
      <c r="JRS3" s="47"/>
      <c r="JRT3" s="47"/>
      <c r="JRU3" s="47"/>
      <c r="JRV3" s="47"/>
      <c r="JRW3" s="47"/>
      <c r="JRX3" s="47"/>
      <c r="JRY3" s="47"/>
      <c r="JRZ3" s="47"/>
      <c r="JSA3" s="47"/>
      <c r="JSB3" s="47"/>
      <c r="JSC3" s="47"/>
      <c r="JSD3" s="47"/>
      <c r="JSE3" s="47"/>
      <c r="JSF3" s="47"/>
      <c r="JSG3" s="47"/>
      <c r="JSH3" s="47"/>
      <c r="JSI3" s="47"/>
      <c r="JSJ3" s="47"/>
      <c r="JSK3" s="47"/>
      <c r="JSL3" s="47"/>
      <c r="JSM3" s="47"/>
      <c r="JSN3" s="47"/>
      <c r="JSO3" s="47"/>
      <c r="JSP3" s="47"/>
      <c r="JSQ3" s="47"/>
      <c r="JSR3" s="47"/>
      <c r="JSS3" s="47"/>
      <c r="JST3" s="47"/>
      <c r="JSU3" s="47"/>
      <c r="JSV3" s="47"/>
      <c r="JSW3" s="47"/>
      <c r="JSX3" s="47"/>
      <c r="JSY3" s="47"/>
      <c r="JSZ3" s="47"/>
      <c r="JTA3" s="47"/>
      <c r="JTB3" s="47"/>
      <c r="JTC3" s="47"/>
      <c r="JTD3" s="47"/>
      <c r="JTE3" s="47"/>
      <c r="JTF3" s="47"/>
      <c r="JTG3" s="47"/>
      <c r="JTH3" s="47"/>
      <c r="JTI3" s="47"/>
      <c r="JTJ3" s="47"/>
      <c r="JTK3" s="47"/>
      <c r="JTL3" s="47"/>
      <c r="JTM3" s="47"/>
      <c r="JTN3" s="47"/>
      <c r="JTO3" s="47"/>
      <c r="JTP3" s="47"/>
      <c r="JTQ3" s="47"/>
      <c r="JTR3" s="47"/>
      <c r="JTS3" s="47"/>
      <c r="JTT3" s="47"/>
      <c r="JTU3" s="47"/>
      <c r="JTV3" s="47"/>
      <c r="JTW3" s="47"/>
      <c r="JTX3" s="47"/>
      <c r="JTY3" s="47"/>
      <c r="JTZ3" s="47"/>
      <c r="JUA3" s="47"/>
      <c r="JUB3" s="47"/>
      <c r="JUC3" s="47"/>
      <c r="JUD3" s="47"/>
      <c r="JUE3" s="47"/>
      <c r="JUF3" s="47"/>
      <c r="JUG3" s="47"/>
      <c r="JUH3" s="47"/>
      <c r="JUI3" s="47"/>
      <c r="JUJ3" s="47"/>
      <c r="JUK3" s="47"/>
      <c r="JUL3" s="47"/>
      <c r="JUM3" s="47"/>
      <c r="JUN3" s="47"/>
      <c r="JUO3" s="47"/>
      <c r="JUP3" s="47"/>
      <c r="JUQ3" s="47"/>
      <c r="JUR3" s="47"/>
      <c r="JUS3" s="47"/>
      <c r="JUT3" s="47"/>
      <c r="JUU3" s="47"/>
      <c r="JUV3" s="47"/>
      <c r="JUW3" s="47"/>
      <c r="JUX3" s="47"/>
      <c r="JUY3" s="47"/>
      <c r="JUZ3" s="47"/>
      <c r="JVA3" s="47"/>
      <c r="JVB3" s="47"/>
      <c r="JVC3" s="47"/>
      <c r="JVD3" s="47"/>
      <c r="JVE3" s="47"/>
      <c r="JVF3" s="47"/>
      <c r="JVG3" s="47"/>
      <c r="JVH3" s="47"/>
      <c r="JVI3" s="47"/>
      <c r="JVJ3" s="47"/>
      <c r="JVK3" s="47"/>
      <c r="JVL3" s="47"/>
      <c r="JVM3" s="47"/>
      <c r="JVN3" s="47"/>
      <c r="JVO3" s="47"/>
      <c r="JVP3" s="47"/>
      <c r="JVQ3" s="47"/>
      <c r="JVR3" s="47"/>
      <c r="JVS3" s="47"/>
      <c r="JVT3" s="47"/>
      <c r="JVU3" s="47"/>
      <c r="JVV3" s="47"/>
      <c r="JVW3" s="47"/>
      <c r="JVX3" s="47"/>
      <c r="JVY3" s="47"/>
      <c r="JVZ3" s="47"/>
      <c r="JWA3" s="47"/>
      <c r="JWB3" s="47"/>
      <c r="JWC3" s="47"/>
      <c r="JWD3" s="47"/>
      <c r="JWE3" s="47"/>
      <c r="JWF3" s="47"/>
      <c r="JWG3" s="47"/>
      <c r="JWH3" s="47"/>
      <c r="JWI3" s="47"/>
      <c r="JWJ3" s="47"/>
      <c r="JWK3" s="47"/>
      <c r="JWL3" s="47"/>
      <c r="JWM3" s="47"/>
      <c r="JWN3" s="47"/>
      <c r="JWO3" s="47"/>
      <c r="JWP3" s="47"/>
      <c r="JWQ3" s="47"/>
      <c r="JWR3" s="47"/>
      <c r="JWS3" s="47"/>
      <c r="JWT3" s="47"/>
      <c r="JWU3" s="47"/>
      <c r="JWV3" s="47"/>
      <c r="JWW3" s="47"/>
      <c r="JWX3" s="47"/>
      <c r="JWY3" s="47"/>
      <c r="JWZ3" s="47"/>
      <c r="JXA3" s="47"/>
      <c r="JXB3" s="47"/>
      <c r="JXC3" s="47"/>
      <c r="JXD3" s="47"/>
      <c r="JXE3" s="47"/>
      <c r="JXF3" s="47"/>
      <c r="JXG3" s="47"/>
      <c r="JXH3" s="47"/>
      <c r="JXI3" s="47"/>
      <c r="JXJ3" s="47"/>
      <c r="JXK3" s="47"/>
      <c r="JXL3" s="47"/>
      <c r="JXM3" s="47"/>
      <c r="JXN3" s="47"/>
      <c r="JXO3" s="47"/>
      <c r="JXP3" s="47"/>
      <c r="JXQ3" s="47"/>
      <c r="JXR3" s="47"/>
      <c r="JXS3" s="47"/>
      <c r="JXT3" s="47"/>
      <c r="JXU3" s="47"/>
      <c r="JXV3" s="47"/>
      <c r="JXW3" s="47"/>
      <c r="JXX3" s="47"/>
      <c r="JXY3" s="47"/>
      <c r="JXZ3" s="47"/>
      <c r="JYA3" s="47"/>
      <c r="JYB3" s="47"/>
      <c r="JYC3" s="47"/>
      <c r="JYD3" s="47"/>
      <c r="JYE3" s="47"/>
      <c r="JYF3" s="47"/>
      <c r="JYG3" s="47"/>
      <c r="JYH3" s="47"/>
      <c r="JYI3" s="47"/>
      <c r="JYJ3" s="47"/>
      <c r="JYK3" s="47"/>
      <c r="JYL3" s="47"/>
      <c r="JYM3" s="47"/>
      <c r="JYN3" s="47"/>
      <c r="JYO3" s="47"/>
      <c r="JYP3" s="47"/>
      <c r="JYQ3" s="47"/>
      <c r="JYR3" s="47"/>
      <c r="JYS3" s="47"/>
      <c r="JYT3" s="47"/>
      <c r="JYU3" s="47"/>
      <c r="JYV3" s="47"/>
      <c r="JYW3" s="47"/>
      <c r="JYX3" s="47"/>
      <c r="JYY3" s="47"/>
      <c r="JYZ3" s="47"/>
      <c r="JZA3" s="47"/>
      <c r="JZB3" s="47"/>
      <c r="JZC3" s="47"/>
      <c r="JZD3" s="47"/>
      <c r="JZE3" s="47"/>
      <c r="JZF3" s="47"/>
      <c r="JZG3" s="47"/>
      <c r="JZH3" s="47"/>
      <c r="JZI3" s="47"/>
      <c r="JZJ3" s="47"/>
      <c r="JZK3" s="47"/>
      <c r="JZL3" s="47"/>
      <c r="JZM3" s="47"/>
      <c r="JZN3" s="47"/>
      <c r="JZO3" s="47"/>
      <c r="JZP3" s="47"/>
      <c r="JZQ3" s="47"/>
      <c r="JZR3" s="47"/>
      <c r="JZS3" s="47"/>
      <c r="JZT3" s="47"/>
      <c r="JZU3" s="47"/>
      <c r="JZV3" s="47"/>
      <c r="JZW3" s="47"/>
      <c r="JZX3" s="47"/>
      <c r="JZY3" s="47"/>
      <c r="JZZ3" s="47"/>
      <c r="KAA3" s="47"/>
      <c r="KAB3" s="47"/>
      <c r="KAC3" s="47"/>
      <c r="KAD3" s="47"/>
      <c r="KAE3" s="47"/>
      <c r="KAF3" s="47"/>
      <c r="KAG3" s="47"/>
      <c r="KAH3" s="47"/>
      <c r="KAI3" s="47"/>
      <c r="KAJ3" s="47"/>
      <c r="KAK3" s="47"/>
      <c r="KAL3" s="47"/>
      <c r="KAM3" s="47"/>
      <c r="KAN3" s="47"/>
      <c r="KAO3" s="47"/>
      <c r="KAP3" s="47"/>
      <c r="KAQ3" s="47"/>
      <c r="KAR3" s="47"/>
      <c r="KAS3" s="47"/>
      <c r="KAT3" s="47"/>
      <c r="KAU3" s="47"/>
      <c r="KAV3" s="47"/>
      <c r="KAW3" s="47"/>
      <c r="KAX3" s="47"/>
      <c r="KAY3" s="47"/>
      <c r="KAZ3" s="47"/>
      <c r="KBA3" s="47"/>
      <c r="KBB3" s="47"/>
      <c r="KBC3" s="47"/>
      <c r="KBD3" s="47"/>
      <c r="KBE3" s="47"/>
      <c r="KBF3" s="47"/>
      <c r="KBG3" s="47"/>
      <c r="KBH3" s="47"/>
      <c r="KBI3" s="47"/>
      <c r="KBJ3" s="47"/>
      <c r="KBK3" s="47"/>
      <c r="KBL3" s="47"/>
      <c r="KBM3" s="47"/>
      <c r="KBN3" s="47"/>
      <c r="KBO3" s="47"/>
      <c r="KBP3" s="47"/>
      <c r="KBQ3" s="47"/>
      <c r="KBR3" s="47"/>
      <c r="KBS3" s="47"/>
      <c r="KBT3" s="47"/>
      <c r="KBU3" s="47"/>
      <c r="KBV3" s="47"/>
      <c r="KBW3" s="47"/>
      <c r="KBX3" s="47"/>
      <c r="KBY3" s="47"/>
      <c r="KBZ3" s="47"/>
      <c r="KCA3" s="47"/>
      <c r="KCB3" s="47"/>
      <c r="KCC3" s="47"/>
      <c r="KCD3" s="47"/>
      <c r="KCE3" s="47"/>
      <c r="KCF3" s="47"/>
      <c r="KCG3" s="47"/>
      <c r="KCH3" s="47"/>
      <c r="KCI3" s="47"/>
      <c r="KCJ3" s="47"/>
      <c r="KCK3" s="47"/>
      <c r="KCL3" s="47"/>
      <c r="KCM3" s="47"/>
      <c r="KCN3" s="47"/>
      <c r="KCO3" s="47"/>
      <c r="KCP3" s="47"/>
      <c r="KCQ3" s="47"/>
      <c r="KCR3" s="47"/>
      <c r="KCS3" s="47"/>
      <c r="KCT3" s="47"/>
      <c r="KCU3" s="47"/>
      <c r="KCV3" s="47"/>
      <c r="KCW3" s="47"/>
      <c r="KCX3" s="47"/>
      <c r="KCY3" s="47"/>
      <c r="KCZ3" s="47"/>
      <c r="KDA3" s="47"/>
      <c r="KDB3" s="47"/>
      <c r="KDC3" s="47"/>
      <c r="KDD3" s="47"/>
      <c r="KDE3" s="47"/>
      <c r="KDF3" s="47"/>
      <c r="KDG3" s="47"/>
      <c r="KDH3" s="47"/>
      <c r="KDI3" s="47"/>
      <c r="KDJ3" s="47"/>
      <c r="KDK3" s="47"/>
      <c r="KDL3" s="47"/>
      <c r="KDM3" s="47"/>
      <c r="KDN3" s="47"/>
      <c r="KDO3" s="47"/>
      <c r="KDP3" s="47"/>
      <c r="KDQ3" s="47"/>
      <c r="KDR3" s="47"/>
      <c r="KDS3" s="47"/>
      <c r="KDT3" s="47"/>
      <c r="KDU3" s="47"/>
      <c r="KDV3" s="47"/>
      <c r="KDW3" s="47"/>
      <c r="KDX3" s="47"/>
      <c r="KDY3" s="47"/>
      <c r="KDZ3" s="47"/>
      <c r="KEA3" s="47"/>
      <c r="KEB3" s="47"/>
      <c r="KEC3" s="47"/>
      <c r="KED3" s="47"/>
      <c r="KEE3" s="47"/>
      <c r="KEF3" s="47"/>
      <c r="KEG3" s="47"/>
      <c r="KEH3" s="47"/>
      <c r="KEI3" s="47"/>
      <c r="KEJ3" s="47"/>
      <c r="KEK3" s="47"/>
      <c r="KEL3" s="47"/>
      <c r="KEM3" s="47"/>
      <c r="KEN3" s="47"/>
      <c r="KEO3" s="47"/>
      <c r="KEP3" s="47"/>
      <c r="KEQ3" s="47"/>
      <c r="KER3" s="47"/>
      <c r="KES3" s="47"/>
      <c r="KET3" s="47"/>
      <c r="KEU3" s="47"/>
      <c r="KEV3" s="47"/>
      <c r="KEW3" s="47"/>
      <c r="KEX3" s="47"/>
      <c r="KEY3" s="47"/>
      <c r="KEZ3" s="47"/>
      <c r="KFA3" s="47"/>
      <c r="KFB3" s="47"/>
      <c r="KFC3" s="47"/>
      <c r="KFD3" s="47"/>
      <c r="KFE3" s="47"/>
      <c r="KFF3" s="47"/>
      <c r="KFG3" s="47"/>
      <c r="KFH3" s="47"/>
      <c r="KFI3" s="47"/>
      <c r="KFJ3" s="47"/>
      <c r="KFK3" s="47"/>
      <c r="KFL3" s="47"/>
      <c r="KFM3" s="47"/>
      <c r="KFN3" s="47"/>
      <c r="KFO3" s="47"/>
      <c r="KFP3" s="47"/>
      <c r="KFQ3" s="47"/>
      <c r="KFR3" s="47"/>
      <c r="KFS3" s="47"/>
      <c r="KFT3" s="47"/>
      <c r="KFU3" s="47"/>
      <c r="KFV3" s="47"/>
      <c r="KFW3" s="47"/>
      <c r="KFX3" s="47"/>
      <c r="KFY3" s="47"/>
      <c r="KFZ3" s="47"/>
      <c r="KGA3" s="47"/>
      <c r="KGB3" s="47"/>
      <c r="KGC3" s="47"/>
      <c r="KGD3" s="47"/>
      <c r="KGE3" s="47"/>
      <c r="KGF3" s="47"/>
      <c r="KGG3" s="47"/>
      <c r="KGH3" s="47"/>
      <c r="KGI3" s="47"/>
      <c r="KGJ3" s="47"/>
      <c r="KGK3" s="47"/>
      <c r="KGL3" s="47"/>
      <c r="KGM3" s="47"/>
      <c r="KGN3" s="47"/>
      <c r="KGO3" s="47"/>
      <c r="KGP3" s="47"/>
      <c r="KGQ3" s="47"/>
      <c r="KGR3" s="47"/>
      <c r="KGS3" s="47"/>
      <c r="KGT3" s="47"/>
      <c r="KGU3" s="47"/>
      <c r="KGV3" s="47"/>
      <c r="KGW3" s="47"/>
      <c r="KGX3" s="47"/>
      <c r="KGY3" s="47"/>
      <c r="KGZ3" s="47"/>
      <c r="KHA3" s="47"/>
      <c r="KHB3" s="47"/>
      <c r="KHC3" s="47"/>
      <c r="KHD3" s="47"/>
      <c r="KHE3" s="47"/>
      <c r="KHF3" s="47"/>
      <c r="KHG3" s="47"/>
      <c r="KHH3" s="47"/>
      <c r="KHI3" s="47"/>
      <c r="KHJ3" s="47"/>
      <c r="KHK3" s="47"/>
      <c r="KHL3" s="47"/>
      <c r="KHM3" s="47"/>
      <c r="KHN3" s="47"/>
      <c r="KHO3" s="47"/>
      <c r="KHP3" s="47"/>
      <c r="KHQ3" s="47"/>
      <c r="KHR3" s="47"/>
      <c r="KHS3" s="47"/>
      <c r="KHT3" s="47"/>
      <c r="KHU3" s="47"/>
      <c r="KHV3" s="47"/>
      <c r="KHW3" s="47"/>
      <c r="KHX3" s="47"/>
      <c r="KHY3" s="47"/>
      <c r="KHZ3" s="47"/>
      <c r="KIA3" s="47"/>
      <c r="KIB3" s="47"/>
      <c r="KIC3" s="47"/>
      <c r="KID3" s="47"/>
      <c r="KIE3" s="47"/>
      <c r="KIF3" s="47"/>
      <c r="KIG3" s="47"/>
      <c r="KIH3" s="47"/>
      <c r="KII3" s="47"/>
      <c r="KIJ3" s="47"/>
      <c r="KIK3" s="47"/>
      <c r="KIL3" s="47"/>
      <c r="KIM3" s="47"/>
      <c r="KIN3" s="47"/>
      <c r="KIO3" s="47"/>
      <c r="KIP3" s="47"/>
      <c r="KIQ3" s="47"/>
      <c r="KIR3" s="47"/>
      <c r="KIS3" s="47"/>
      <c r="KIT3" s="47"/>
      <c r="KIU3" s="47"/>
      <c r="KIV3" s="47"/>
      <c r="KIW3" s="47"/>
      <c r="KIX3" s="47"/>
      <c r="KIY3" s="47"/>
      <c r="KIZ3" s="47"/>
      <c r="KJA3" s="47"/>
      <c r="KJB3" s="47"/>
      <c r="KJC3" s="47"/>
      <c r="KJD3" s="47"/>
      <c r="KJE3" s="47"/>
      <c r="KJF3" s="47"/>
      <c r="KJG3" s="47"/>
      <c r="KJH3" s="47"/>
      <c r="KJI3" s="47"/>
      <c r="KJJ3" s="47"/>
      <c r="KJK3" s="47"/>
      <c r="KJL3" s="47"/>
      <c r="KJM3" s="47"/>
      <c r="KJN3" s="47"/>
      <c r="KJO3" s="47"/>
      <c r="KJP3" s="47"/>
      <c r="KJQ3" s="47"/>
      <c r="KJR3" s="47"/>
      <c r="KJS3" s="47"/>
      <c r="KJT3" s="47"/>
      <c r="KJU3" s="47"/>
      <c r="KJV3" s="47"/>
      <c r="KJW3" s="47"/>
      <c r="KJX3" s="47"/>
      <c r="KJY3" s="47"/>
      <c r="KJZ3" s="47"/>
      <c r="KKA3" s="47"/>
      <c r="KKB3" s="47"/>
      <c r="KKC3" s="47"/>
      <c r="KKD3" s="47"/>
      <c r="KKE3" s="47"/>
      <c r="KKF3" s="47"/>
      <c r="KKG3" s="47"/>
      <c r="KKH3" s="47"/>
      <c r="KKI3" s="47"/>
      <c r="KKJ3" s="47"/>
      <c r="KKK3" s="47"/>
      <c r="KKL3" s="47"/>
      <c r="KKM3" s="47"/>
      <c r="KKN3" s="47"/>
      <c r="KKO3" s="47"/>
      <c r="KKP3" s="47"/>
      <c r="KKQ3" s="47"/>
      <c r="KKR3" s="47"/>
      <c r="KKS3" s="47"/>
      <c r="KKT3" s="47"/>
      <c r="KKU3" s="47"/>
      <c r="KKV3" s="47"/>
      <c r="KKW3" s="47"/>
      <c r="KKX3" s="47"/>
      <c r="KKY3" s="47"/>
      <c r="KKZ3" s="47"/>
      <c r="KLA3" s="47"/>
      <c r="KLB3" s="47"/>
      <c r="KLC3" s="47"/>
      <c r="KLD3" s="47"/>
      <c r="KLE3" s="47"/>
      <c r="KLF3" s="47"/>
      <c r="KLG3" s="47"/>
      <c r="KLH3" s="47"/>
      <c r="KLI3" s="47"/>
      <c r="KLJ3" s="47"/>
      <c r="KLK3" s="47"/>
      <c r="KLL3" s="47"/>
      <c r="KLM3" s="47"/>
      <c r="KLN3" s="47"/>
      <c r="KLO3" s="47"/>
      <c r="KLP3" s="47"/>
      <c r="KLQ3" s="47"/>
      <c r="KLR3" s="47"/>
      <c r="KLS3" s="47"/>
      <c r="KLT3" s="47"/>
      <c r="KLU3" s="47"/>
      <c r="KLV3" s="47"/>
      <c r="KLW3" s="47"/>
      <c r="KLX3" s="47"/>
      <c r="KLY3" s="47"/>
      <c r="KLZ3" s="47"/>
      <c r="KMA3" s="47"/>
      <c r="KMB3" s="47"/>
      <c r="KMC3" s="47"/>
      <c r="KMD3" s="47"/>
      <c r="KME3" s="47"/>
      <c r="KMF3" s="47"/>
      <c r="KMG3" s="47"/>
      <c r="KMH3" s="47"/>
      <c r="KMI3" s="47"/>
      <c r="KMJ3" s="47"/>
      <c r="KMK3" s="47"/>
      <c r="KML3" s="47"/>
      <c r="KMM3" s="47"/>
      <c r="KMN3" s="47"/>
      <c r="KMO3" s="47"/>
      <c r="KMP3" s="47"/>
      <c r="KMQ3" s="47"/>
      <c r="KMR3" s="47"/>
      <c r="KMS3" s="47"/>
      <c r="KMT3" s="47"/>
      <c r="KMU3" s="47"/>
      <c r="KMV3" s="47"/>
      <c r="KMW3" s="47"/>
      <c r="KMX3" s="47"/>
      <c r="KMY3" s="47"/>
      <c r="KMZ3" s="47"/>
      <c r="KNA3" s="47"/>
      <c r="KNB3" s="47"/>
      <c r="KNC3" s="47"/>
      <c r="KND3" s="47"/>
      <c r="KNE3" s="47"/>
      <c r="KNF3" s="47"/>
      <c r="KNG3" s="47"/>
      <c r="KNH3" s="47"/>
      <c r="KNI3" s="47"/>
      <c r="KNJ3" s="47"/>
      <c r="KNK3" s="47"/>
      <c r="KNL3" s="47"/>
      <c r="KNM3" s="47"/>
      <c r="KNN3" s="47"/>
      <c r="KNO3" s="47"/>
      <c r="KNP3" s="47"/>
      <c r="KNQ3" s="47"/>
      <c r="KNR3" s="47"/>
      <c r="KNS3" s="47"/>
      <c r="KNT3" s="47"/>
      <c r="KNU3" s="47"/>
      <c r="KNV3" s="47"/>
      <c r="KNW3" s="47"/>
      <c r="KNX3" s="47"/>
      <c r="KNY3" s="47"/>
      <c r="KNZ3" s="47"/>
      <c r="KOA3" s="47"/>
      <c r="KOB3" s="47"/>
      <c r="KOC3" s="47"/>
      <c r="KOD3" s="47"/>
      <c r="KOE3" s="47"/>
      <c r="KOF3" s="47"/>
      <c r="KOG3" s="47"/>
      <c r="KOH3" s="47"/>
      <c r="KOI3" s="47"/>
      <c r="KOJ3" s="47"/>
      <c r="KOK3" s="47"/>
      <c r="KOL3" s="47"/>
      <c r="KOM3" s="47"/>
      <c r="KON3" s="47"/>
      <c r="KOO3" s="47"/>
      <c r="KOP3" s="47"/>
      <c r="KOQ3" s="47"/>
      <c r="KOR3" s="47"/>
      <c r="KOS3" s="47"/>
      <c r="KOT3" s="47"/>
      <c r="KOU3" s="47"/>
      <c r="KOV3" s="47"/>
      <c r="KOW3" s="47"/>
      <c r="KOX3" s="47"/>
      <c r="KOY3" s="47"/>
      <c r="KOZ3" s="47"/>
      <c r="KPA3" s="47"/>
      <c r="KPB3" s="47"/>
      <c r="KPC3" s="47"/>
      <c r="KPD3" s="47"/>
      <c r="KPE3" s="47"/>
      <c r="KPF3" s="47"/>
      <c r="KPG3" s="47"/>
      <c r="KPH3" s="47"/>
      <c r="KPI3" s="47"/>
      <c r="KPJ3" s="47"/>
      <c r="KPK3" s="47"/>
      <c r="KPL3" s="47"/>
      <c r="KPM3" s="47"/>
      <c r="KPN3" s="47"/>
      <c r="KPO3" s="47"/>
      <c r="KPP3" s="47"/>
      <c r="KPQ3" s="47"/>
      <c r="KPR3" s="47"/>
      <c r="KPS3" s="47"/>
      <c r="KPT3" s="47"/>
      <c r="KPU3" s="47"/>
      <c r="KPV3" s="47"/>
      <c r="KPW3" s="47"/>
      <c r="KPX3" s="47"/>
      <c r="KPY3" s="47"/>
      <c r="KPZ3" s="47"/>
      <c r="KQA3" s="47"/>
      <c r="KQB3" s="47"/>
      <c r="KQC3" s="47"/>
      <c r="KQD3" s="47"/>
      <c r="KQE3" s="47"/>
      <c r="KQF3" s="47"/>
      <c r="KQG3" s="47"/>
      <c r="KQH3" s="47"/>
      <c r="KQI3" s="47"/>
      <c r="KQJ3" s="47"/>
      <c r="KQK3" s="47"/>
      <c r="KQL3" s="47"/>
      <c r="KQM3" s="47"/>
      <c r="KQN3" s="47"/>
      <c r="KQO3" s="47"/>
      <c r="KQP3" s="47"/>
      <c r="KQQ3" s="47"/>
      <c r="KQR3" s="47"/>
      <c r="KQS3" s="47"/>
      <c r="KQT3" s="47"/>
      <c r="KQU3" s="47"/>
      <c r="KQV3" s="47"/>
      <c r="KQW3" s="47"/>
      <c r="KQX3" s="47"/>
      <c r="KQY3" s="47"/>
      <c r="KQZ3" s="47"/>
      <c r="KRA3" s="47"/>
      <c r="KRB3" s="47"/>
      <c r="KRC3" s="47"/>
      <c r="KRD3" s="47"/>
      <c r="KRE3" s="47"/>
      <c r="KRF3" s="47"/>
      <c r="KRG3" s="47"/>
      <c r="KRH3" s="47"/>
      <c r="KRI3" s="47"/>
      <c r="KRJ3" s="47"/>
      <c r="KRK3" s="47"/>
      <c r="KRL3" s="47"/>
      <c r="KRM3" s="47"/>
      <c r="KRN3" s="47"/>
      <c r="KRO3" s="47"/>
      <c r="KRP3" s="47"/>
      <c r="KRQ3" s="47"/>
      <c r="KRR3" s="47"/>
      <c r="KRS3" s="47"/>
      <c r="KRT3" s="47"/>
      <c r="KRU3" s="47"/>
      <c r="KRV3" s="47"/>
      <c r="KRW3" s="47"/>
      <c r="KRX3" s="47"/>
      <c r="KRY3" s="47"/>
      <c r="KRZ3" s="47"/>
      <c r="KSA3" s="47"/>
      <c r="KSB3" s="47"/>
      <c r="KSC3" s="47"/>
      <c r="KSD3" s="47"/>
      <c r="KSE3" s="47"/>
      <c r="KSF3" s="47"/>
      <c r="KSG3" s="47"/>
      <c r="KSH3" s="47"/>
      <c r="KSI3" s="47"/>
      <c r="KSJ3" s="47"/>
      <c r="KSK3" s="47"/>
      <c r="KSL3" s="47"/>
      <c r="KSM3" s="47"/>
      <c r="KSN3" s="47"/>
      <c r="KSO3" s="47"/>
      <c r="KSP3" s="47"/>
      <c r="KSQ3" s="47"/>
      <c r="KSR3" s="47"/>
      <c r="KSS3" s="47"/>
      <c r="KST3" s="47"/>
      <c r="KSU3" s="47"/>
      <c r="KSV3" s="47"/>
      <c r="KSW3" s="47"/>
      <c r="KSX3" s="47"/>
      <c r="KSY3" s="47"/>
      <c r="KSZ3" s="47"/>
      <c r="KTA3" s="47"/>
      <c r="KTB3" s="47"/>
      <c r="KTC3" s="47"/>
      <c r="KTD3" s="47"/>
      <c r="KTE3" s="47"/>
      <c r="KTF3" s="47"/>
      <c r="KTG3" s="47"/>
      <c r="KTH3" s="47"/>
      <c r="KTI3" s="47"/>
      <c r="KTJ3" s="47"/>
      <c r="KTK3" s="47"/>
      <c r="KTL3" s="47"/>
      <c r="KTM3" s="47"/>
      <c r="KTN3" s="47"/>
      <c r="KTO3" s="47"/>
      <c r="KTP3" s="47"/>
      <c r="KTQ3" s="47"/>
      <c r="KTR3" s="47"/>
      <c r="KTS3" s="47"/>
      <c r="KTT3" s="47"/>
      <c r="KTU3" s="47"/>
      <c r="KTV3" s="47"/>
      <c r="KTW3" s="47"/>
      <c r="KTX3" s="47"/>
      <c r="KTY3" s="47"/>
      <c r="KTZ3" s="47"/>
      <c r="KUA3" s="47"/>
      <c r="KUB3" s="47"/>
      <c r="KUC3" s="47"/>
      <c r="KUD3" s="47"/>
      <c r="KUE3" s="47"/>
      <c r="KUF3" s="47"/>
      <c r="KUG3" s="47"/>
      <c r="KUH3" s="47"/>
      <c r="KUI3" s="47"/>
      <c r="KUJ3" s="47"/>
      <c r="KUK3" s="47"/>
      <c r="KUL3" s="47"/>
      <c r="KUM3" s="47"/>
      <c r="KUN3" s="47"/>
      <c r="KUO3" s="47"/>
      <c r="KUP3" s="47"/>
      <c r="KUQ3" s="47"/>
      <c r="KUR3" s="47"/>
      <c r="KUS3" s="47"/>
      <c r="KUT3" s="47"/>
      <c r="KUU3" s="47"/>
      <c r="KUV3" s="47"/>
      <c r="KUW3" s="47"/>
      <c r="KUX3" s="47"/>
      <c r="KUY3" s="47"/>
      <c r="KUZ3" s="47"/>
      <c r="KVA3" s="47"/>
      <c r="KVB3" s="47"/>
      <c r="KVC3" s="47"/>
      <c r="KVD3" s="47"/>
      <c r="KVE3" s="47"/>
      <c r="KVF3" s="47"/>
      <c r="KVG3" s="47"/>
      <c r="KVH3" s="47"/>
      <c r="KVI3" s="47"/>
      <c r="KVJ3" s="47"/>
      <c r="KVK3" s="47"/>
      <c r="KVL3" s="47"/>
      <c r="KVM3" s="47"/>
      <c r="KVN3" s="47"/>
      <c r="KVO3" s="47"/>
      <c r="KVP3" s="47"/>
      <c r="KVQ3" s="47"/>
      <c r="KVR3" s="47"/>
      <c r="KVS3" s="47"/>
      <c r="KVT3" s="47"/>
      <c r="KVU3" s="47"/>
      <c r="KVV3" s="47"/>
      <c r="KVW3" s="47"/>
      <c r="KVX3" s="47"/>
      <c r="KVY3" s="47"/>
      <c r="KVZ3" s="47"/>
      <c r="KWA3" s="47"/>
      <c r="KWB3" s="47"/>
      <c r="KWC3" s="47"/>
      <c r="KWD3" s="47"/>
      <c r="KWE3" s="47"/>
      <c r="KWF3" s="47"/>
      <c r="KWG3" s="47"/>
      <c r="KWH3" s="47"/>
      <c r="KWI3" s="47"/>
      <c r="KWJ3" s="47"/>
      <c r="KWK3" s="47"/>
      <c r="KWL3" s="47"/>
      <c r="KWM3" s="47"/>
      <c r="KWN3" s="47"/>
      <c r="KWO3" s="47"/>
      <c r="KWP3" s="47"/>
      <c r="KWQ3" s="47"/>
      <c r="KWR3" s="47"/>
      <c r="KWS3" s="47"/>
      <c r="KWT3" s="47"/>
      <c r="KWU3" s="47"/>
      <c r="KWV3" s="47"/>
      <c r="KWW3" s="47"/>
      <c r="KWX3" s="47"/>
      <c r="KWY3" s="47"/>
      <c r="KWZ3" s="47"/>
      <c r="KXA3" s="47"/>
      <c r="KXB3" s="47"/>
      <c r="KXC3" s="47"/>
      <c r="KXD3" s="47"/>
      <c r="KXE3" s="47"/>
      <c r="KXF3" s="47"/>
      <c r="KXG3" s="47"/>
      <c r="KXH3" s="47"/>
      <c r="KXI3" s="47"/>
      <c r="KXJ3" s="47"/>
      <c r="KXK3" s="47"/>
      <c r="KXL3" s="47"/>
      <c r="KXM3" s="47"/>
      <c r="KXN3" s="47"/>
      <c r="KXO3" s="47"/>
      <c r="KXP3" s="47"/>
      <c r="KXQ3" s="47"/>
      <c r="KXR3" s="47"/>
      <c r="KXS3" s="47"/>
      <c r="KXT3" s="47"/>
      <c r="KXU3" s="47"/>
      <c r="KXV3" s="47"/>
      <c r="KXW3" s="47"/>
      <c r="KXX3" s="47"/>
      <c r="KXY3" s="47"/>
      <c r="KXZ3" s="47"/>
      <c r="KYA3" s="47"/>
      <c r="KYB3" s="47"/>
      <c r="KYC3" s="47"/>
      <c r="KYD3" s="47"/>
      <c r="KYE3" s="47"/>
      <c r="KYF3" s="47"/>
      <c r="KYG3" s="47"/>
      <c r="KYH3" s="47"/>
      <c r="KYI3" s="47"/>
      <c r="KYJ3" s="47"/>
      <c r="KYK3" s="47"/>
      <c r="KYL3" s="47"/>
      <c r="KYM3" s="47"/>
      <c r="KYN3" s="47"/>
      <c r="KYO3" s="47"/>
      <c r="KYP3" s="47"/>
      <c r="KYQ3" s="47"/>
      <c r="KYR3" s="47"/>
      <c r="KYS3" s="47"/>
      <c r="KYT3" s="47"/>
      <c r="KYU3" s="47"/>
      <c r="KYV3" s="47"/>
      <c r="KYW3" s="47"/>
      <c r="KYX3" s="47"/>
      <c r="KYY3" s="47"/>
      <c r="KYZ3" s="47"/>
      <c r="KZA3" s="47"/>
      <c r="KZB3" s="47"/>
      <c r="KZC3" s="47"/>
      <c r="KZD3" s="47"/>
      <c r="KZE3" s="47"/>
      <c r="KZF3" s="47"/>
      <c r="KZG3" s="47"/>
      <c r="KZH3" s="47"/>
      <c r="KZI3" s="47"/>
      <c r="KZJ3" s="47"/>
      <c r="KZK3" s="47"/>
      <c r="KZL3" s="47"/>
      <c r="KZM3" s="47"/>
      <c r="KZN3" s="47"/>
      <c r="KZO3" s="47"/>
      <c r="KZP3" s="47"/>
      <c r="KZQ3" s="47"/>
      <c r="KZR3" s="47"/>
      <c r="KZS3" s="47"/>
      <c r="KZT3" s="47"/>
      <c r="KZU3" s="47"/>
      <c r="KZV3" s="47"/>
      <c r="KZW3" s="47"/>
      <c r="KZX3" s="47"/>
      <c r="KZY3" s="47"/>
      <c r="KZZ3" s="47"/>
      <c r="LAA3" s="47"/>
      <c r="LAB3" s="47"/>
      <c r="LAC3" s="47"/>
      <c r="LAD3" s="47"/>
      <c r="LAE3" s="47"/>
      <c r="LAF3" s="47"/>
      <c r="LAG3" s="47"/>
      <c r="LAH3" s="47"/>
      <c r="LAI3" s="47"/>
      <c r="LAJ3" s="47"/>
      <c r="LAK3" s="47"/>
      <c r="LAL3" s="47"/>
      <c r="LAM3" s="47"/>
      <c r="LAN3" s="47"/>
      <c r="LAO3" s="47"/>
      <c r="LAP3" s="47"/>
      <c r="LAQ3" s="47"/>
      <c r="LAR3" s="47"/>
      <c r="LAS3" s="47"/>
      <c r="LAT3" s="47"/>
      <c r="LAU3" s="47"/>
      <c r="LAV3" s="47"/>
      <c r="LAW3" s="47"/>
      <c r="LAX3" s="47"/>
      <c r="LAY3" s="47"/>
      <c r="LAZ3" s="47"/>
      <c r="LBA3" s="47"/>
      <c r="LBB3" s="47"/>
      <c r="LBC3" s="47"/>
      <c r="LBD3" s="47"/>
      <c r="LBE3" s="47"/>
      <c r="LBF3" s="47"/>
      <c r="LBG3" s="47"/>
      <c r="LBH3" s="47"/>
      <c r="LBI3" s="47"/>
      <c r="LBJ3" s="47"/>
      <c r="LBK3" s="47"/>
      <c r="LBL3" s="47"/>
      <c r="LBM3" s="47"/>
      <c r="LBN3" s="47"/>
      <c r="LBO3" s="47"/>
      <c r="LBP3" s="47"/>
      <c r="LBQ3" s="47"/>
      <c r="LBR3" s="47"/>
      <c r="LBS3" s="47"/>
      <c r="LBT3" s="47"/>
      <c r="LBU3" s="47"/>
      <c r="LBV3" s="47"/>
      <c r="LBW3" s="47"/>
      <c r="LBX3" s="47"/>
      <c r="LBY3" s="47"/>
      <c r="LBZ3" s="47"/>
      <c r="LCA3" s="47"/>
      <c r="LCB3" s="47"/>
      <c r="LCC3" s="47"/>
      <c r="LCD3" s="47"/>
      <c r="LCE3" s="47"/>
      <c r="LCF3" s="47"/>
      <c r="LCG3" s="47"/>
      <c r="LCH3" s="47"/>
      <c r="LCI3" s="47"/>
      <c r="LCJ3" s="47"/>
      <c r="LCK3" s="47"/>
      <c r="LCL3" s="47"/>
      <c r="LCM3" s="47"/>
      <c r="LCN3" s="47"/>
      <c r="LCO3" s="47"/>
      <c r="LCP3" s="47"/>
      <c r="LCQ3" s="47"/>
      <c r="LCR3" s="47"/>
      <c r="LCS3" s="47"/>
      <c r="LCT3" s="47"/>
      <c r="LCU3" s="47"/>
      <c r="LCV3" s="47"/>
      <c r="LCW3" s="47"/>
      <c r="LCX3" s="47"/>
      <c r="LCY3" s="47"/>
      <c r="LCZ3" s="47"/>
      <c r="LDA3" s="47"/>
      <c r="LDB3" s="47"/>
      <c r="LDC3" s="47"/>
      <c r="LDD3" s="47"/>
      <c r="LDE3" s="47"/>
      <c r="LDF3" s="47"/>
      <c r="LDG3" s="47"/>
      <c r="LDH3" s="47"/>
      <c r="LDI3" s="47"/>
      <c r="LDJ3" s="47"/>
      <c r="LDK3" s="47"/>
      <c r="LDL3" s="47"/>
      <c r="LDM3" s="47"/>
      <c r="LDN3" s="47"/>
      <c r="LDO3" s="47"/>
      <c r="LDP3" s="47"/>
      <c r="LDQ3" s="47"/>
      <c r="LDR3" s="47"/>
      <c r="LDS3" s="47"/>
      <c r="LDT3" s="47"/>
      <c r="LDU3" s="47"/>
      <c r="LDV3" s="47"/>
      <c r="LDW3" s="47"/>
      <c r="LDX3" s="47"/>
      <c r="LDY3" s="47"/>
      <c r="LDZ3" s="47"/>
      <c r="LEA3" s="47"/>
      <c r="LEB3" s="47"/>
      <c r="LEC3" s="47"/>
      <c r="LED3" s="47"/>
      <c r="LEE3" s="47"/>
      <c r="LEF3" s="47"/>
      <c r="LEG3" s="47"/>
      <c r="LEH3" s="47"/>
      <c r="LEI3" s="47"/>
      <c r="LEJ3" s="47"/>
      <c r="LEK3" s="47"/>
      <c r="LEL3" s="47"/>
      <c r="LEM3" s="47"/>
      <c r="LEN3" s="47"/>
      <c r="LEO3" s="47"/>
      <c r="LEP3" s="47"/>
      <c r="LEQ3" s="47"/>
      <c r="LER3" s="47"/>
      <c r="LES3" s="47"/>
      <c r="LET3" s="47"/>
      <c r="LEU3" s="47"/>
      <c r="LEV3" s="47"/>
      <c r="LEW3" s="47"/>
      <c r="LEX3" s="47"/>
      <c r="LEY3" s="47"/>
      <c r="LEZ3" s="47"/>
      <c r="LFA3" s="47"/>
      <c r="LFB3" s="47"/>
      <c r="LFC3" s="47"/>
      <c r="LFD3" s="47"/>
      <c r="LFE3" s="47"/>
      <c r="LFF3" s="47"/>
      <c r="LFG3" s="47"/>
      <c r="LFH3" s="47"/>
      <c r="LFI3" s="47"/>
      <c r="LFJ3" s="47"/>
      <c r="LFK3" s="47"/>
      <c r="LFL3" s="47"/>
      <c r="LFM3" s="47"/>
      <c r="LFN3" s="47"/>
      <c r="LFO3" s="47"/>
      <c r="LFP3" s="47"/>
      <c r="LFQ3" s="47"/>
      <c r="LFR3" s="47"/>
      <c r="LFS3" s="47"/>
      <c r="LFT3" s="47"/>
      <c r="LFU3" s="47"/>
      <c r="LFV3" s="47"/>
      <c r="LFW3" s="47"/>
      <c r="LFX3" s="47"/>
      <c r="LFY3" s="47"/>
      <c r="LFZ3" s="47"/>
      <c r="LGA3" s="47"/>
      <c r="LGB3" s="47"/>
      <c r="LGC3" s="47"/>
      <c r="LGD3" s="47"/>
      <c r="LGE3" s="47"/>
      <c r="LGF3" s="47"/>
      <c r="LGG3" s="47"/>
      <c r="LGH3" s="47"/>
      <c r="LGI3" s="47"/>
      <c r="LGJ3" s="47"/>
      <c r="LGK3" s="47"/>
      <c r="LGL3" s="47"/>
      <c r="LGM3" s="47"/>
      <c r="LGN3" s="47"/>
      <c r="LGO3" s="47"/>
      <c r="LGP3" s="47"/>
      <c r="LGQ3" s="47"/>
      <c r="LGR3" s="47"/>
      <c r="LGS3" s="47"/>
      <c r="LGT3" s="47"/>
      <c r="LGU3" s="47"/>
      <c r="LGV3" s="47"/>
      <c r="LGW3" s="47"/>
      <c r="LGX3" s="47"/>
      <c r="LGY3" s="47"/>
      <c r="LGZ3" s="47"/>
      <c r="LHA3" s="47"/>
      <c r="LHB3" s="47"/>
      <c r="LHC3" s="47"/>
      <c r="LHD3" s="47"/>
      <c r="LHE3" s="47"/>
      <c r="LHF3" s="47"/>
      <c r="LHG3" s="47"/>
      <c r="LHH3" s="47"/>
      <c r="LHI3" s="47"/>
      <c r="LHJ3" s="47"/>
      <c r="LHK3" s="47"/>
      <c r="LHL3" s="47"/>
      <c r="LHM3" s="47"/>
      <c r="LHN3" s="47"/>
      <c r="LHO3" s="47"/>
      <c r="LHP3" s="47"/>
      <c r="LHQ3" s="47"/>
      <c r="LHR3" s="47"/>
      <c r="LHS3" s="47"/>
      <c r="LHT3" s="47"/>
      <c r="LHU3" s="47"/>
      <c r="LHV3" s="47"/>
      <c r="LHW3" s="47"/>
      <c r="LHX3" s="47"/>
      <c r="LHY3" s="47"/>
      <c r="LHZ3" s="47"/>
      <c r="LIA3" s="47"/>
      <c r="LIB3" s="47"/>
      <c r="LIC3" s="47"/>
      <c r="LID3" s="47"/>
      <c r="LIE3" s="47"/>
      <c r="LIF3" s="47"/>
      <c r="LIG3" s="47"/>
      <c r="LIH3" s="47"/>
      <c r="LII3" s="47"/>
      <c r="LIJ3" s="47"/>
      <c r="LIK3" s="47"/>
      <c r="LIL3" s="47"/>
      <c r="LIM3" s="47"/>
      <c r="LIN3" s="47"/>
      <c r="LIO3" s="47"/>
      <c r="LIP3" s="47"/>
      <c r="LIQ3" s="47"/>
      <c r="LIR3" s="47"/>
      <c r="LIS3" s="47"/>
      <c r="LIT3" s="47"/>
      <c r="LIU3" s="47"/>
      <c r="LIV3" s="47"/>
      <c r="LIW3" s="47"/>
      <c r="LIX3" s="47"/>
      <c r="LIY3" s="47"/>
      <c r="LIZ3" s="47"/>
      <c r="LJA3" s="47"/>
      <c r="LJB3" s="47"/>
      <c r="LJC3" s="47"/>
      <c r="LJD3" s="47"/>
      <c r="LJE3" s="47"/>
      <c r="LJF3" s="47"/>
      <c r="LJG3" s="47"/>
      <c r="LJH3" s="47"/>
      <c r="LJI3" s="47"/>
      <c r="LJJ3" s="47"/>
      <c r="LJK3" s="47"/>
      <c r="LJL3" s="47"/>
      <c r="LJM3" s="47"/>
      <c r="LJN3" s="47"/>
      <c r="LJO3" s="47"/>
      <c r="LJP3" s="47"/>
      <c r="LJQ3" s="47"/>
      <c r="LJR3" s="47"/>
      <c r="LJS3" s="47"/>
      <c r="LJT3" s="47"/>
      <c r="LJU3" s="47"/>
      <c r="LJV3" s="47"/>
      <c r="LJW3" s="47"/>
      <c r="LJX3" s="47"/>
      <c r="LJY3" s="47"/>
      <c r="LJZ3" s="47"/>
      <c r="LKA3" s="47"/>
      <c r="LKB3" s="47"/>
      <c r="LKC3" s="47"/>
      <c r="LKD3" s="47"/>
      <c r="LKE3" s="47"/>
      <c r="LKF3" s="47"/>
      <c r="LKG3" s="47"/>
      <c r="LKH3" s="47"/>
      <c r="LKI3" s="47"/>
      <c r="LKJ3" s="47"/>
      <c r="LKK3" s="47"/>
      <c r="LKL3" s="47"/>
      <c r="LKM3" s="47"/>
      <c r="LKN3" s="47"/>
      <c r="LKO3" s="47"/>
      <c r="LKP3" s="47"/>
      <c r="LKQ3" s="47"/>
      <c r="LKR3" s="47"/>
      <c r="LKS3" s="47"/>
      <c r="LKT3" s="47"/>
      <c r="LKU3" s="47"/>
      <c r="LKV3" s="47"/>
      <c r="LKW3" s="47"/>
      <c r="LKX3" s="47"/>
      <c r="LKY3" s="47"/>
      <c r="LKZ3" s="47"/>
      <c r="LLA3" s="47"/>
      <c r="LLB3" s="47"/>
      <c r="LLC3" s="47"/>
      <c r="LLD3" s="47"/>
      <c r="LLE3" s="47"/>
      <c r="LLF3" s="47"/>
      <c r="LLG3" s="47"/>
      <c r="LLH3" s="47"/>
      <c r="LLI3" s="47"/>
      <c r="LLJ3" s="47"/>
      <c r="LLK3" s="47"/>
      <c r="LLL3" s="47"/>
      <c r="LLM3" s="47"/>
      <c r="LLN3" s="47"/>
      <c r="LLO3" s="47"/>
      <c r="LLP3" s="47"/>
      <c r="LLQ3" s="47"/>
      <c r="LLR3" s="47"/>
      <c r="LLS3" s="47"/>
      <c r="LLT3" s="47"/>
      <c r="LLU3" s="47"/>
      <c r="LLV3" s="47"/>
      <c r="LLW3" s="47"/>
      <c r="LLX3" s="47"/>
      <c r="LLY3" s="47"/>
      <c r="LLZ3" s="47"/>
      <c r="LMA3" s="47"/>
      <c r="LMB3" s="47"/>
      <c r="LMC3" s="47"/>
      <c r="LMD3" s="47"/>
      <c r="LME3" s="47"/>
      <c r="LMF3" s="47"/>
      <c r="LMG3" s="47"/>
      <c r="LMH3" s="47"/>
      <c r="LMI3" s="47"/>
      <c r="LMJ3" s="47"/>
      <c r="LMK3" s="47"/>
      <c r="LML3" s="47"/>
      <c r="LMM3" s="47"/>
      <c r="LMN3" s="47"/>
      <c r="LMO3" s="47"/>
      <c r="LMP3" s="47"/>
      <c r="LMQ3" s="47"/>
      <c r="LMR3" s="47"/>
      <c r="LMS3" s="47"/>
      <c r="LMT3" s="47"/>
      <c r="LMU3" s="47"/>
      <c r="LMV3" s="47"/>
      <c r="LMW3" s="47"/>
      <c r="LMX3" s="47"/>
      <c r="LMY3" s="47"/>
      <c r="LMZ3" s="47"/>
      <c r="LNA3" s="47"/>
      <c r="LNB3" s="47"/>
      <c r="LNC3" s="47"/>
      <c r="LND3" s="47"/>
      <c r="LNE3" s="47"/>
      <c r="LNF3" s="47"/>
      <c r="LNG3" s="47"/>
      <c r="LNH3" s="47"/>
      <c r="LNI3" s="47"/>
      <c r="LNJ3" s="47"/>
      <c r="LNK3" s="47"/>
      <c r="LNL3" s="47"/>
      <c r="LNM3" s="47"/>
      <c r="LNN3" s="47"/>
      <c r="LNO3" s="47"/>
      <c r="LNP3" s="47"/>
      <c r="LNQ3" s="47"/>
      <c r="LNR3" s="47"/>
      <c r="LNS3" s="47"/>
      <c r="LNT3" s="47"/>
      <c r="LNU3" s="47"/>
      <c r="LNV3" s="47"/>
      <c r="LNW3" s="47"/>
      <c r="LNX3" s="47"/>
      <c r="LNY3" s="47"/>
      <c r="LNZ3" s="47"/>
      <c r="LOA3" s="47"/>
      <c r="LOB3" s="47"/>
      <c r="LOC3" s="47"/>
      <c r="LOD3" s="47"/>
      <c r="LOE3" s="47"/>
      <c r="LOF3" s="47"/>
      <c r="LOG3" s="47"/>
      <c r="LOH3" s="47"/>
      <c r="LOI3" s="47"/>
      <c r="LOJ3" s="47"/>
      <c r="LOK3" s="47"/>
      <c r="LOL3" s="47"/>
      <c r="LOM3" s="47"/>
      <c r="LON3" s="47"/>
      <c r="LOO3" s="47"/>
      <c r="LOP3" s="47"/>
      <c r="LOQ3" s="47"/>
      <c r="LOR3" s="47"/>
      <c r="LOS3" s="47"/>
      <c r="LOT3" s="47"/>
      <c r="LOU3" s="47"/>
      <c r="LOV3" s="47"/>
      <c r="LOW3" s="47"/>
      <c r="LOX3" s="47"/>
      <c r="LOY3" s="47"/>
      <c r="LOZ3" s="47"/>
      <c r="LPA3" s="47"/>
      <c r="LPB3" s="47"/>
      <c r="LPC3" s="47"/>
      <c r="LPD3" s="47"/>
      <c r="LPE3" s="47"/>
      <c r="LPF3" s="47"/>
      <c r="LPG3" s="47"/>
      <c r="LPH3" s="47"/>
      <c r="LPI3" s="47"/>
      <c r="LPJ3" s="47"/>
      <c r="LPK3" s="47"/>
      <c r="LPL3" s="47"/>
      <c r="LPM3" s="47"/>
      <c r="LPN3" s="47"/>
      <c r="LPO3" s="47"/>
      <c r="LPP3" s="47"/>
      <c r="LPQ3" s="47"/>
      <c r="LPR3" s="47"/>
      <c r="LPS3" s="47"/>
      <c r="LPT3" s="47"/>
      <c r="LPU3" s="47"/>
      <c r="LPV3" s="47"/>
      <c r="LPW3" s="47"/>
      <c r="LPX3" s="47"/>
      <c r="LPY3" s="47"/>
      <c r="LPZ3" s="47"/>
      <c r="LQA3" s="47"/>
      <c r="LQB3" s="47"/>
      <c r="LQC3" s="47"/>
      <c r="LQD3" s="47"/>
      <c r="LQE3" s="47"/>
      <c r="LQF3" s="47"/>
      <c r="LQG3" s="47"/>
      <c r="LQH3" s="47"/>
      <c r="LQI3" s="47"/>
      <c r="LQJ3" s="47"/>
      <c r="LQK3" s="47"/>
      <c r="LQL3" s="47"/>
      <c r="LQM3" s="47"/>
      <c r="LQN3" s="47"/>
      <c r="LQO3" s="47"/>
      <c r="LQP3" s="47"/>
      <c r="LQQ3" s="47"/>
      <c r="LQR3" s="47"/>
      <c r="LQS3" s="47"/>
      <c r="LQT3" s="47"/>
      <c r="LQU3" s="47"/>
      <c r="LQV3" s="47"/>
      <c r="LQW3" s="47"/>
      <c r="LQX3" s="47"/>
      <c r="LQY3" s="47"/>
      <c r="LQZ3" s="47"/>
      <c r="LRA3" s="47"/>
      <c r="LRB3" s="47"/>
      <c r="LRC3" s="47"/>
      <c r="LRD3" s="47"/>
      <c r="LRE3" s="47"/>
      <c r="LRF3" s="47"/>
      <c r="LRG3" s="47"/>
      <c r="LRH3" s="47"/>
      <c r="LRI3" s="47"/>
      <c r="LRJ3" s="47"/>
      <c r="LRK3" s="47"/>
      <c r="LRL3" s="47"/>
      <c r="LRM3" s="47"/>
      <c r="LRN3" s="47"/>
      <c r="LRO3" s="47"/>
      <c r="LRP3" s="47"/>
      <c r="LRQ3" s="47"/>
      <c r="LRR3" s="47"/>
      <c r="LRS3" s="47"/>
      <c r="LRT3" s="47"/>
      <c r="LRU3" s="47"/>
      <c r="LRV3" s="47"/>
      <c r="LRW3" s="47"/>
      <c r="LRX3" s="47"/>
      <c r="LRY3" s="47"/>
      <c r="LRZ3" s="47"/>
      <c r="LSA3" s="47"/>
      <c r="LSB3" s="47"/>
      <c r="LSC3" s="47"/>
      <c r="LSD3" s="47"/>
      <c r="LSE3" s="47"/>
      <c r="LSF3" s="47"/>
      <c r="LSG3" s="47"/>
      <c r="LSH3" s="47"/>
      <c r="LSI3" s="47"/>
      <c r="LSJ3" s="47"/>
      <c r="LSK3" s="47"/>
      <c r="LSL3" s="47"/>
      <c r="LSM3" s="47"/>
      <c r="LSN3" s="47"/>
      <c r="LSO3" s="47"/>
      <c r="LSP3" s="47"/>
      <c r="LSQ3" s="47"/>
      <c r="LSR3" s="47"/>
      <c r="LSS3" s="47"/>
      <c r="LST3" s="47"/>
      <c r="LSU3" s="47"/>
      <c r="LSV3" s="47"/>
      <c r="LSW3" s="47"/>
      <c r="LSX3" s="47"/>
      <c r="LSY3" s="47"/>
      <c r="LSZ3" s="47"/>
      <c r="LTA3" s="47"/>
      <c r="LTB3" s="47"/>
      <c r="LTC3" s="47"/>
      <c r="LTD3" s="47"/>
      <c r="LTE3" s="47"/>
      <c r="LTF3" s="47"/>
      <c r="LTG3" s="47"/>
      <c r="LTH3" s="47"/>
      <c r="LTI3" s="47"/>
      <c r="LTJ3" s="47"/>
      <c r="LTK3" s="47"/>
      <c r="LTL3" s="47"/>
      <c r="LTM3" s="47"/>
      <c r="LTN3" s="47"/>
      <c r="LTO3" s="47"/>
      <c r="LTP3" s="47"/>
      <c r="LTQ3" s="47"/>
      <c r="LTR3" s="47"/>
      <c r="LTS3" s="47"/>
      <c r="LTT3" s="47"/>
      <c r="LTU3" s="47"/>
      <c r="LTV3" s="47"/>
      <c r="LTW3" s="47"/>
      <c r="LTX3" s="47"/>
      <c r="LTY3" s="47"/>
      <c r="LTZ3" s="47"/>
      <c r="LUA3" s="47"/>
      <c r="LUB3" s="47"/>
      <c r="LUC3" s="47"/>
      <c r="LUD3" s="47"/>
      <c r="LUE3" s="47"/>
      <c r="LUF3" s="47"/>
      <c r="LUG3" s="47"/>
      <c r="LUH3" s="47"/>
      <c r="LUI3" s="47"/>
      <c r="LUJ3" s="47"/>
      <c r="LUK3" s="47"/>
      <c r="LUL3" s="47"/>
      <c r="LUM3" s="47"/>
      <c r="LUN3" s="47"/>
      <c r="LUO3" s="47"/>
      <c r="LUP3" s="47"/>
      <c r="LUQ3" s="47"/>
      <c r="LUR3" s="47"/>
      <c r="LUS3" s="47"/>
      <c r="LUT3" s="47"/>
      <c r="LUU3" s="47"/>
      <c r="LUV3" s="47"/>
      <c r="LUW3" s="47"/>
      <c r="LUX3" s="47"/>
      <c r="LUY3" s="47"/>
      <c r="LUZ3" s="47"/>
      <c r="LVA3" s="47"/>
      <c r="LVB3" s="47"/>
      <c r="LVC3" s="47"/>
      <c r="LVD3" s="47"/>
      <c r="LVE3" s="47"/>
      <c r="LVF3" s="47"/>
      <c r="LVG3" s="47"/>
      <c r="LVH3" s="47"/>
      <c r="LVI3" s="47"/>
      <c r="LVJ3" s="47"/>
      <c r="LVK3" s="47"/>
      <c r="LVL3" s="47"/>
      <c r="LVM3" s="47"/>
      <c r="LVN3" s="47"/>
      <c r="LVO3" s="47"/>
      <c r="LVP3" s="47"/>
      <c r="LVQ3" s="47"/>
      <c r="LVR3" s="47"/>
      <c r="LVS3" s="47"/>
      <c r="LVT3" s="47"/>
      <c r="LVU3" s="47"/>
      <c r="LVV3" s="47"/>
      <c r="LVW3" s="47"/>
      <c r="LVX3" s="47"/>
      <c r="LVY3" s="47"/>
      <c r="LVZ3" s="47"/>
      <c r="LWA3" s="47"/>
      <c r="LWB3" s="47"/>
      <c r="LWC3" s="47"/>
      <c r="LWD3" s="47"/>
      <c r="LWE3" s="47"/>
      <c r="LWF3" s="47"/>
      <c r="LWG3" s="47"/>
      <c r="LWH3" s="47"/>
      <c r="LWI3" s="47"/>
      <c r="LWJ3" s="47"/>
      <c r="LWK3" s="47"/>
      <c r="LWL3" s="47"/>
      <c r="LWM3" s="47"/>
      <c r="LWN3" s="47"/>
      <c r="LWO3" s="47"/>
      <c r="LWP3" s="47"/>
      <c r="LWQ3" s="47"/>
      <c r="LWR3" s="47"/>
      <c r="LWS3" s="47"/>
      <c r="LWT3" s="47"/>
      <c r="LWU3" s="47"/>
      <c r="LWV3" s="47"/>
      <c r="LWW3" s="47"/>
      <c r="LWX3" s="47"/>
      <c r="LWY3" s="47"/>
      <c r="LWZ3" s="47"/>
      <c r="LXA3" s="47"/>
      <c r="LXB3" s="47"/>
      <c r="LXC3" s="47"/>
      <c r="LXD3" s="47"/>
      <c r="LXE3" s="47"/>
      <c r="LXF3" s="47"/>
      <c r="LXG3" s="47"/>
      <c r="LXH3" s="47"/>
      <c r="LXI3" s="47"/>
      <c r="LXJ3" s="47"/>
      <c r="LXK3" s="47"/>
      <c r="LXL3" s="47"/>
      <c r="LXM3" s="47"/>
      <c r="LXN3" s="47"/>
      <c r="LXO3" s="47"/>
      <c r="LXP3" s="47"/>
      <c r="LXQ3" s="47"/>
      <c r="LXR3" s="47"/>
      <c r="LXS3" s="47"/>
      <c r="LXT3" s="47"/>
      <c r="LXU3" s="47"/>
      <c r="LXV3" s="47"/>
      <c r="LXW3" s="47"/>
      <c r="LXX3" s="47"/>
      <c r="LXY3" s="47"/>
      <c r="LXZ3" s="47"/>
      <c r="LYA3" s="47"/>
      <c r="LYB3" s="47"/>
      <c r="LYC3" s="47"/>
      <c r="LYD3" s="47"/>
      <c r="LYE3" s="47"/>
      <c r="LYF3" s="47"/>
      <c r="LYG3" s="47"/>
      <c r="LYH3" s="47"/>
      <c r="LYI3" s="47"/>
      <c r="LYJ3" s="47"/>
      <c r="LYK3" s="47"/>
      <c r="LYL3" s="47"/>
      <c r="LYM3" s="47"/>
      <c r="LYN3" s="47"/>
      <c r="LYO3" s="47"/>
      <c r="LYP3" s="47"/>
      <c r="LYQ3" s="47"/>
      <c r="LYR3" s="47"/>
      <c r="LYS3" s="47"/>
      <c r="LYT3" s="47"/>
      <c r="LYU3" s="47"/>
      <c r="LYV3" s="47"/>
      <c r="LYW3" s="47"/>
      <c r="LYX3" s="47"/>
      <c r="LYY3" s="47"/>
      <c r="LYZ3" s="47"/>
      <c r="LZA3" s="47"/>
      <c r="LZB3" s="47"/>
      <c r="LZC3" s="47"/>
      <c r="LZD3" s="47"/>
      <c r="LZE3" s="47"/>
      <c r="LZF3" s="47"/>
      <c r="LZG3" s="47"/>
      <c r="LZH3" s="47"/>
      <c r="LZI3" s="47"/>
      <c r="LZJ3" s="47"/>
      <c r="LZK3" s="47"/>
      <c r="LZL3" s="47"/>
      <c r="LZM3" s="47"/>
      <c r="LZN3" s="47"/>
      <c r="LZO3" s="47"/>
      <c r="LZP3" s="47"/>
      <c r="LZQ3" s="47"/>
      <c r="LZR3" s="47"/>
      <c r="LZS3" s="47"/>
      <c r="LZT3" s="47"/>
      <c r="LZU3" s="47"/>
      <c r="LZV3" s="47"/>
      <c r="LZW3" s="47"/>
      <c r="LZX3" s="47"/>
      <c r="LZY3" s="47"/>
      <c r="LZZ3" s="47"/>
      <c r="MAA3" s="47"/>
      <c r="MAB3" s="47"/>
      <c r="MAC3" s="47"/>
      <c r="MAD3" s="47"/>
      <c r="MAE3" s="47"/>
      <c r="MAF3" s="47"/>
      <c r="MAG3" s="47"/>
      <c r="MAH3" s="47"/>
      <c r="MAI3" s="47"/>
      <c r="MAJ3" s="47"/>
      <c r="MAK3" s="47"/>
      <c r="MAL3" s="47"/>
      <c r="MAM3" s="47"/>
      <c r="MAN3" s="47"/>
      <c r="MAO3" s="47"/>
      <c r="MAP3" s="47"/>
      <c r="MAQ3" s="47"/>
      <c r="MAR3" s="47"/>
      <c r="MAS3" s="47"/>
      <c r="MAT3" s="47"/>
      <c r="MAU3" s="47"/>
      <c r="MAV3" s="47"/>
      <c r="MAW3" s="47"/>
      <c r="MAX3" s="47"/>
      <c r="MAY3" s="47"/>
      <c r="MAZ3" s="47"/>
      <c r="MBA3" s="47"/>
      <c r="MBB3" s="47"/>
      <c r="MBC3" s="47"/>
      <c r="MBD3" s="47"/>
      <c r="MBE3" s="47"/>
      <c r="MBF3" s="47"/>
      <c r="MBG3" s="47"/>
      <c r="MBH3" s="47"/>
      <c r="MBI3" s="47"/>
      <c r="MBJ3" s="47"/>
      <c r="MBK3" s="47"/>
      <c r="MBL3" s="47"/>
      <c r="MBM3" s="47"/>
      <c r="MBN3" s="47"/>
      <c r="MBO3" s="47"/>
      <c r="MBP3" s="47"/>
      <c r="MBQ3" s="47"/>
      <c r="MBR3" s="47"/>
      <c r="MBS3" s="47"/>
      <c r="MBT3" s="47"/>
      <c r="MBU3" s="47"/>
      <c r="MBV3" s="47"/>
      <c r="MBW3" s="47"/>
      <c r="MBX3" s="47"/>
      <c r="MBY3" s="47"/>
      <c r="MBZ3" s="47"/>
      <c r="MCA3" s="47"/>
      <c r="MCB3" s="47"/>
      <c r="MCC3" s="47"/>
      <c r="MCD3" s="47"/>
      <c r="MCE3" s="47"/>
      <c r="MCF3" s="47"/>
      <c r="MCG3" s="47"/>
      <c r="MCH3" s="47"/>
      <c r="MCI3" s="47"/>
      <c r="MCJ3" s="47"/>
      <c r="MCK3" s="47"/>
      <c r="MCL3" s="47"/>
      <c r="MCM3" s="47"/>
      <c r="MCN3" s="47"/>
      <c r="MCO3" s="47"/>
      <c r="MCP3" s="47"/>
      <c r="MCQ3" s="47"/>
      <c r="MCR3" s="47"/>
      <c r="MCS3" s="47"/>
      <c r="MCT3" s="47"/>
      <c r="MCU3" s="47"/>
      <c r="MCV3" s="47"/>
      <c r="MCW3" s="47"/>
      <c r="MCX3" s="47"/>
      <c r="MCY3" s="47"/>
      <c r="MCZ3" s="47"/>
      <c r="MDA3" s="47"/>
      <c r="MDB3" s="47"/>
      <c r="MDC3" s="47"/>
      <c r="MDD3" s="47"/>
      <c r="MDE3" s="47"/>
      <c r="MDF3" s="47"/>
      <c r="MDG3" s="47"/>
      <c r="MDH3" s="47"/>
      <c r="MDI3" s="47"/>
      <c r="MDJ3" s="47"/>
      <c r="MDK3" s="47"/>
      <c r="MDL3" s="47"/>
      <c r="MDM3" s="47"/>
      <c r="MDN3" s="47"/>
      <c r="MDO3" s="47"/>
      <c r="MDP3" s="47"/>
      <c r="MDQ3" s="47"/>
      <c r="MDR3" s="47"/>
      <c r="MDS3" s="47"/>
      <c r="MDT3" s="47"/>
      <c r="MDU3" s="47"/>
      <c r="MDV3" s="47"/>
      <c r="MDW3" s="47"/>
      <c r="MDX3" s="47"/>
      <c r="MDY3" s="47"/>
      <c r="MDZ3" s="47"/>
      <c r="MEA3" s="47"/>
      <c r="MEB3" s="47"/>
      <c r="MEC3" s="47"/>
      <c r="MED3" s="47"/>
      <c r="MEE3" s="47"/>
      <c r="MEF3" s="47"/>
      <c r="MEG3" s="47"/>
      <c r="MEH3" s="47"/>
      <c r="MEI3" s="47"/>
      <c r="MEJ3" s="47"/>
      <c r="MEK3" s="47"/>
      <c r="MEL3" s="47"/>
      <c r="MEM3" s="47"/>
      <c r="MEN3" s="47"/>
      <c r="MEO3" s="47"/>
      <c r="MEP3" s="47"/>
      <c r="MEQ3" s="47"/>
      <c r="MER3" s="47"/>
      <c r="MES3" s="47"/>
      <c r="MET3" s="47"/>
      <c r="MEU3" s="47"/>
      <c r="MEV3" s="47"/>
      <c r="MEW3" s="47"/>
      <c r="MEX3" s="47"/>
      <c r="MEY3" s="47"/>
      <c r="MEZ3" s="47"/>
      <c r="MFA3" s="47"/>
      <c r="MFB3" s="47"/>
      <c r="MFC3" s="47"/>
      <c r="MFD3" s="47"/>
      <c r="MFE3" s="47"/>
      <c r="MFF3" s="47"/>
      <c r="MFG3" s="47"/>
      <c r="MFH3" s="47"/>
      <c r="MFI3" s="47"/>
      <c r="MFJ3" s="47"/>
      <c r="MFK3" s="47"/>
      <c r="MFL3" s="47"/>
      <c r="MFM3" s="47"/>
      <c r="MFN3" s="47"/>
      <c r="MFO3" s="47"/>
      <c r="MFP3" s="47"/>
      <c r="MFQ3" s="47"/>
      <c r="MFR3" s="47"/>
      <c r="MFS3" s="47"/>
      <c r="MFT3" s="47"/>
      <c r="MFU3" s="47"/>
      <c r="MFV3" s="47"/>
      <c r="MFW3" s="47"/>
      <c r="MFX3" s="47"/>
      <c r="MFY3" s="47"/>
      <c r="MFZ3" s="47"/>
      <c r="MGA3" s="47"/>
      <c r="MGB3" s="47"/>
      <c r="MGC3" s="47"/>
      <c r="MGD3" s="47"/>
      <c r="MGE3" s="47"/>
      <c r="MGF3" s="47"/>
      <c r="MGG3" s="47"/>
      <c r="MGH3" s="47"/>
      <c r="MGI3" s="47"/>
      <c r="MGJ3" s="47"/>
      <c r="MGK3" s="47"/>
      <c r="MGL3" s="47"/>
      <c r="MGM3" s="47"/>
      <c r="MGN3" s="47"/>
      <c r="MGO3" s="47"/>
      <c r="MGP3" s="47"/>
      <c r="MGQ3" s="47"/>
      <c r="MGR3" s="47"/>
      <c r="MGS3" s="47"/>
      <c r="MGT3" s="47"/>
      <c r="MGU3" s="47"/>
      <c r="MGV3" s="47"/>
      <c r="MGW3" s="47"/>
      <c r="MGX3" s="47"/>
      <c r="MGY3" s="47"/>
      <c r="MGZ3" s="47"/>
      <c r="MHA3" s="47"/>
      <c r="MHB3" s="47"/>
      <c r="MHC3" s="47"/>
      <c r="MHD3" s="47"/>
      <c r="MHE3" s="47"/>
      <c r="MHF3" s="47"/>
      <c r="MHG3" s="47"/>
      <c r="MHH3" s="47"/>
      <c r="MHI3" s="47"/>
      <c r="MHJ3" s="47"/>
      <c r="MHK3" s="47"/>
      <c r="MHL3" s="47"/>
      <c r="MHM3" s="47"/>
      <c r="MHN3" s="47"/>
      <c r="MHO3" s="47"/>
      <c r="MHP3" s="47"/>
      <c r="MHQ3" s="47"/>
      <c r="MHR3" s="47"/>
      <c r="MHS3" s="47"/>
      <c r="MHT3" s="47"/>
      <c r="MHU3" s="47"/>
      <c r="MHV3" s="47"/>
      <c r="MHW3" s="47"/>
      <c r="MHX3" s="47"/>
      <c r="MHY3" s="47"/>
      <c r="MHZ3" s="47"/>
      <c r="MIA3" s="47"/>
      <c r="MIB3" s="47"/>
      <c r="MIC3" s="47"/>
      <c r="MID3" s="47"/>
      <c r="MIE3" s="47"/>
      <c r="MIF3" s="47"/>
      <c r="MIG3" s="47"/>
      <c r="MIH3" s="47"/>
      <c r="MII3" s="47"/>
      <c r="MIJ3" s="47"/>
      <c r="MIK3" s="47"/>
      <c r="MIL3" s="47"/>
      <c r="MIM3" s="47"/>
      <c r="MIN3" s="47"/>
      <c r="MIO3" s="47"/>
      <c r="MIP3" s="47"/>
      <c r="MIQ3" s="47"/>
      <c r="MIR3" s="47"/>
      <c r="MIS3" s="47"/>
      <c r="MIT3" s="47"/>
      <c r="MIU3" s="47"/>
      <c r="MIV3" s="47"/>
      <c r="MIW3" s="47"/>
      <c r="MIX3" s="47"/>
      <c r="MIY3" s="47"/>
      <c r="MIZ3" s="47"/>
      <c r="MJA3" s="47"/>
      <c r="MJB3" s="47"/>
      <c r="MJC3" s="47"/>
      <c r="MJD3" s="47"/>
      <c r="MJE3" s="47"/>
      <c r="MJF3" s="47"/>
      <c r="MJG3" s="47"/>
      <c r="MJH3" s="47"/>
      <c r="MJI3" s="47"/>
      <c r="MJJ3" s="47"/>
      <c r="MJK3" s="47"/>
      <c r="MJL3" s="47"/>
      <c r="MJM3" s="47"/>
      <c r="MJN3" s="47"/>
      <c r="MJO3" s="47"/>
      <c r="MJP3" s="47"/>
      <c r="MJQ3" s="47"/>
      <c r="MJR3" s="47"/>
      <c r="MJS3" s="47"/>
      <c r="MJT3" s="47"/>
      <c r="MJU3" s="47"/>
      <c r="MJV3" s="47"/>
      <c r="MJW3" s="47"/>
      <c r="MJX3" s="47"/>
      <c r="MJY3" s="47"/>
      <c r="MJZ3" s="47"/>
      <c r="MKA3" s="47"/>
      <c r="MKB3" s="47"/>
      <c r="MKC3" s="47"/>
      <c r="MKD3" s="47"/>
      <c r="MKE3" s="47"/>
      <c r="MKF3" s="47"/>
      <c r="MKG3" s="47"/>
      <c r="MKH3" s="47"/>
      <c r="MKI3" s="47"/>
      <c r="MKJ3" s="47"/>
      <c r="MKK3" s="47"/>
      <c r="MKL3" s="47"/>
      <c r="MKM3" s="47"/>
      <c r="MKN3" s="47"/>
      <c r="MKO3" s="47"/>
      <c r="MKP3" s="47"/>
      <c r="MKQ3" s="47"/>
      <c r="MKR3" s="47"/>
      <c r="MKS3" s="47"/>
      <c r="MKT3" s="47"/>
      <c r="MKU3" s="47"/>
      <c r="MKV3" s="47"/>
      <c r="MKW3" s="47"/>
      <c r="MKX3" s="47"/>
      <c r="MKY3" s="47"/>
      <c r="MKZ3" s="47"/>
      <c r="MLA3" s="47"/>
      <c r="MLB3" s="47"/>
      <c r="MLC3" s="47"/>
      <c r="MLD3" s="47"/>
      <c r="MLE3" s="47"/>
      <c r="MLF3" s="47"/>
      <c r="MLG3" s="47"/>
      <c r="MLH3" s="47"/>
      <c r="MLI3" s="47"/>
      <c r="MLJ3" s="47"/>
      <c r="MLK3" s="47"/>
      <c r="MLL3" s="47"/>
      <c r="MLM3" s="47"/>
      <c r="MLN3" s="47"/>
      <c r="MLO3" s="47"/>
      <c r="MLP3" s="47"/>
      <c r="MLQ3" s="47"/>
      <c r="MLR3" s="47"/>
      <c r="MLS3" s="47"/>
      <c r="MLT3" s="47"/>
      <c r="MLU3" s="47"/>
      <c r="MLV3" s="47"/>
      <c r="MLW3" s="47"/>
      <c r="MLX3" s="47"/>
      <c r="MLY3" s="47"/>
      <c r="MLZ3" s="47"/>
      <c r="MMA3" s="47"/>
      <c r="MMB3" s="47"/>
      <c r="MMC3" s="47"/>
      <c r="MMD3" s="47"/>
      <c r="MME3" s="47"/>
      <c r="MMF3" s="47"/>
      <c r="MMG3" s="47"/>
      <c r="MMH3" s="47"/>
      <c r="MMI3" s="47"/>
      <c r="MMJ3" s="47"/>
      <c r="MMK3" s="47"/>
      <c r="MML3" s="47"/>
      <c r="MMM3" s="47"/>
      <c r="MMN3" s="47"/>
      <c r="MMO3" s="47"/>
      <c r="MMP3" s="47"/>
      <c r="MMQ3" s="47"/>
      <c r="MMR3" s="47"/>
      <c r="MMS3" s="47"/>
      <c r="MMT3" s="47"/>
      <c r="MMU3" s="47"/>
      <c r="MMV3" s="47"/>
      <c r="MMW3" s="47"/>
      <c r="MMX3" s="47"/>
      <c r="MMY3" s="47"/>
      <c r="MMZ3" s="47"/>
      <c r="MNA3" s="47"/>
      <c r="MNB3" s="47"/>
      <c r="MNC3" s="47"/>
      <c r="MND3" s="47"/>
      <c r="MNE3" s="47"/>
      <c r="MNF3" s="47"/>
      <c r="MNG3" s="47"/>
      <c r="MNH3" s="47"/>
      <c r="MNI3" s="47"/>
      <c r="MNJ3" s="47"/>
      <c r="MNK3" s="47"/>
      <c r="MNL3" s="47"/>
      <c r="MNM3" s="47"/>
      <c r="MNN3" s="47"/>
      <c r="MNO3" s="47"/>
      <c r="MNP3" s="47"/>
      <c r="MNQ3" s="47"/>
      <c r="MNR3" s="47"/>
      <c r="MNS3" s="47"/>
      <c r="MNT3" s="47"/>
      <c r="MNU3" s="47"/>
      <c r="MNV3" s="47"/>
      <c r="MNW3" s="47"/>
      <c r="MNX3" s="47"/>
      <c r="MNY3" s="47"/>
      <c r="MNZ3" s="47"/>
      <c r="MOA3" s="47"/>
      <c r="MOB3" s="47"/>
      <c r="MOC3" s="47"/>
      <c r="MOD3" s="47"/>
      <c r="MOE3" s="47"/>
      <c r="MOF3" s="47"/>
      <c r="MOG3" s="47"/>
      <c r="MOH3" s="47"/>
      <c r="MOI3" s="47"/>
      <c r="MOJ3" s="47"/>
      <c r="MOK3" s="47"/>
      <c r="MOL3" s="47"/>
      <c r="MOM3" s="47"/>
      <c r="MON3" s="47"/>
      <c r="MOO3" s="47"/>
      <c r="MOP3" s="47"/>
      <c r="MOQ3" s="47"/>
      <c r="MOR3" s="47"/>
      <c r="MOS3" s="47"/>
      <c r="MOT3" s="47"/>
      <c r="MOU3" s="47"/>
      <c r="MOV3" s="47"/>
      <c r="MOW3" s="47"/>
      <c r="MOX3" s="47"/>
      <c r="MOY3" s="47"/>
      <c r="MOZ3" s="47"/>
      <c r="MPA3" s="47"/>
      <c r="MPB3" s="47"/>
      <c r="MPC3" s="47"/>
      <c r="MPD3" s="47"/>
      <c r="MPE3" s="47"/>
      <c r="MPF3" s="47"/>
      <c r="MPG3" s="47"/>
      <c r="MPH3" s="47"/>
      <c r="MPI3" s="47"/>
      <c r="MPJ3" s="47"/>
      <c r="MPK3" s="47"/>
      <c r="MPL3" s="47"/>
      <c r="MPM3" s="47"/>
      <c r="MPN3" s="47"/>
      <c r="MPO3" s="47"/>
      <c r="MPP3" s="47"/>
      <c r="MPQ3" s="47"/>
      <c r="MPR3" s="47"/>
      <c r="MPS3" s="47"/>
      <c r="MPT3" s="47"/>
      <c r="MPU3" s="47"/>
      <c r="MPV3" s="47"/>
      <c r="MPW3" s="47"/>
      <c r="MPX3" s="47"/>
      <c r="MPY3" s="47"/>
      <c r="MPZ3" s="47"/>
      <c r="MQA3" s="47"/>
      <c r="MQB3" s="47"/>
      <c r="MQC3" s="47"/>
      <c r="MQD3" s="47"/>
      <c r="MQE3" s="47"/>
      <c r="MQF3" s="47"/>
      <c r="MQG3" s="47"/>
      <c r="MQH3" s="47"/>
      <c r="MQI3" s="47"/>
      <c r="MQJ3" s="47"/>
      <c r="MQK3" s="47"/>
      <c r="MQL3" s="47"/>
      <c r="MQM3" s="47"/>
      <c r="MQN3" s="47"/>
      <c r="MQO3" s="47"/>
      <c r="MQP3" s="47"/>
      <c r="MQQ3" s="47"/>
      <c r="MQR3" s="47"/>
      <c r="MQS3" s="47"/>
      <c r="MQT3" s="47"/>
      <c r="MQU3" s="47"/>
      <c r="MQV3" s="47"/>
      <c r="MQW3" s="47"/>
      <c r="MQX3" s="47"/>
      <c r="MQY3" s="47"/>
      <c r="MQZ3" s="47"/>
      <c r="MRA3" s="47"/>
      <c r="MRB3" s="47"/>
      <c r="MRC3" s="47"/>
      <c r="MRD3" s="47"/>
      <c r="MRE3" s="47"/>
      <c r="MRF3" s="47"/>
      <c r="MRG3" s="47"/>
      <c r="MRH3" s="47"/>
      <c r="MRI3" s="47"/>
      <c r="MRJ3" s="47"/>
      <c r="MRK3" s="47"/>
      <c r="MRL3" s="47"/>
      <c r="MRM3" s="47"/>
      <c r="MRN3" s="47"/>
      <c r="MRO3" s="47"/>
      <c r="MRP3" s="47"/>
      <c r="MRQ3" s="47"/>
      <c r="MRR3" s="47"/>
      <c r="MRS3" s="47"/>
      <c r="MRT3" s="47"/>
      <c r="MRU3" s="47"/>
      <c r="MRV3" s="47"/>
      <c r="MRW3" s="47"/>
      <c r="MRX3" s="47"/>
      <c r="MRY3" s="47"/>
      <c r="MRZ3" s="47"/>
      <c r="MSA3" s="47"/>
      <c r="MSB3" s="47"/>
      <c r="MSC3" s="47"/>
      <c r="MSD3" s="47"/>
      <c r="MSE3" s="47"/>
      <c r="MSF3" s="47"/>
      <c r="MSG3" s="47"/>
      <c r="MSH3" s="47"/>
      <c r="MSI3" s="47"/>
      <c r="MSJ3" s="47"/>
      <c r="MSK3" s="47"/>
      <c r="MSL3" s="47"/>
      <c r="MSM3" s="47"/>
      <c r="MSN3" s="47"/>
      <c r="MSO3" s="47"/>
      <c r="MSP3" s="47"/>
      <c r="MSQ3" s="47"/>
      <c r="MSR3" s="47"/>
      <c r="MSS3" s="47"/>
      <c r="MST3" s="47"/>
      <c r="MSU3" s="47"/>
      <c r="MSV3" s="47"/>
      <c r="MSW3" s="47"/>
      <c r="MSX3" s="47"/>
      <c r="MSY3" s="47"/>
      <c r="MSZ3" s="47"/>
      <c r="MTA3" s="47"/>
      <c r="MTB3" s="47"/>
      <c r="MTC3" s="47"/>
      <c r="MTD3" s="47"/>
      <c r="MTE3" s="47"/>
      <c r="MTF3" s="47"/>
      <c r="MTG3" s="47"/>
      <c r="MTH3" s="47"/>
      <c r="MTI3" s="47"/>
      <c r="MTJ3" s="47"/>
      <c r="MTK3" s="47"/>
      <c r="MTL3" s="47"/>
      <c r="MTM3" s="47"/>
      <c r="MTN3" s="47"/>
      <c r="MTO3" s="47"/>
      <c r="MTP3" s="47"/>
      <c r="MTQ3" s="47"/>
      <c r="MTR3" s="47"/>
      <c r="MTS3" s="47"/>
      <c r="MTT3" s="47"/>
      <c r="MTU3" s="47"/>
      <c r="MTV3" s="47"/>
      <c r="MTW3" s="47"/>
      <c r="MTX3" s="47"/>
      <c r="MTY3" s="47"/>
      <c r="MTZ3" s="47"/>
      <c r="MUA3" s="47"/>
      <c r="MUB3" s="47"/>
      <c r="MUC3" s="47"/>
      <c r="MUD3" s="47"/>
      <c r="MUE3" s="47"/>
      <c r="MUF3" s="47"/>
      <c r="MUG3" s="47"/>
      <c r="MUH3" s="47"/>
      <c r="MUI3" s="47"/>
      <c r="MUJ3" s="47"/>
      <c r="MUK3" s="47"/>
      <c r="MUL3" s="47"/>
      <c r="MUM3" s="47"/>
      <c r="MUN3" s="47"/>
      <c r="MUO3" s="47"/>
      <c r="MUP3" s="47"/>
      <c r="MUQ3" s="47"/>
      <c r="MUR3" s="47"/>
      <c r="MUS3" s="47"/>
      <c r="MUT3" s="47"/>
      <c r="MUU3" s="47"/>
      <c r="MUV3" s="47"/>
      <c r="MUW3" s="47"/>
      <c r="MUX3" s="47"/>
      <c r="MUY3" s="47"/>
      <c r="MUZ3" s="47"/>
      <c r="MVA3" s="47"/>
      <c r="MVB3" s="47"/>
      <c r="MVC3" s="47"/>
      <c r="MVD3" s="47"/>
      <c r="MVE3" s="47"/>
      <c r="MVF3" s="47"/>
      <c r="MVG3" s="47"/>
      <c r="MVH3" s="47"/>
      <c r="MVI3" s="47"/>
      <c r="MVJ3" s="47"/>
      <c r="MVK3" s="47"/>
      <c r="MVL3" s="47"/>
      <c r="MVM3" s="47"/>
      <c r="MVN3" s="47"/>
      <c r="MVO3" s="47"/>
      <c r="MVP3" s="47"/>
      <c r="MVQ3" s="47"/>
      <c r="MVR3" s="47"/>
      <c r="MVS3" s="47"/>
      <c r="MVT3" s="47"/>
      <c r="MVU3" s="47"/>
      <c r="MVV3" s="47"/>
      <c r="MVW3" s="47"/>
      <c r="MVX3" s="47"/>
      <c r="MVY3" s="47"/>
      <c r="MVZ3" s="47"/>
      <c r="MWA3" s="47"/>
      <c r="MWB3" s="47"/>
      <c r="MWC3" s="47"/>
      <c r="MWD3" s="47"/>
      <c r="MWE3" s="47"/>
      <c r="MWF3" s="47"/>
      <c r="MWG3" s="47"/>
      <c r="MWH3" s="47"/>
      <c r="MWI3" s="47"/>
      <c r="MWJ3" s="47"/>
      <c r="MWK3" s="47"/>
      <c r="MWL3" s="47"/>
      <c r="MWM3" s="47"/>
      <c r="MWN3" s="47"/>
      <c r="MWO3" s="47"/>
      <c r="MWP3" s="47"/>
      <c r="MWQ3" s="47"/>
      <c r="MWR3" s="47"/>
      <c r="MWS3" s="47"/>
      <c r="MWT3" s="47"/>
      <c r="MWU3" s="47"/>
      <c r="MWV3" s="47"/>
      <c r="MWW3" s="47"/>
      <c r="MWX3" s="47"/>
      <c r="MWY3" s="47"/>
      <c r="MWZ3" s="47"/>
      <c r="MXA3" s="47"/>
      <c r="MXB3" s="47"/>
      <c r="MXC3" s="47"/>
      <c r="MXD3" s="47"/>
      <c r="MXE3" s="47"/>
      <c r="MXF3" s="47"/>
      <c r="MXG3" s="47"/>
      <c r="MXH3" s="47"/>
      <c r="MXI3" s="47"/>
      <c r="MXJ3" s="47"/>
      <c r="MXK3" s="47"/>
      <c r="MXL3" s="47"/>
      <c r="MXM3" s="47"/>
      <c r="MXN3" s="47"/>
      <c r="MXO3" s="47"/>
      <c r="MXP3" s="47"/>
      <c r="MXQ3" s="47"/>
      <c r="MXR3" s="47"/>
      <c r="MXS3" s="47"/>
      <c r="MXT3" s="47"/>
      <c r="MXU3" s="47"/>
      <c r="MXV3" s="47"/>
      <c r="MXW3" s="47"/>
      <c r="MXX3" s="47"/>
      <c r="MXY3" s="47"/>
      <c r="MXZ3" s="47"/>
      <c r="MYA3" s="47"/>
      <c r="MYB3" s="47"/>
      <c r="MYC3" s="47"/>
      <c r="MYD3" s="47"/>
      <c r="MYE3" s="47"/>
      <c r="MYF3" s="47"/>
      <c r="MYG3" s="47"/>
      <c r="MYH3" s="47"/>
      <c r="MYI3" s="47"/>
      <c r="MYJ3" s="47"/>
      <c r="MYK3" s="47"/>
      <c r="MYL3" s="47"/>
      <c r="MYM3" s="47"/>
      <c r="MYN3" s="47"/>
      <c r="MYO3" s="47"/>
      <c r="MYP3" s="47"/>
      <c r="MYQ3" s="47"/>
      <c r="MYR3" s="47"/>
      <c r="MYS3" s="47"/>
      <c r="MYT3" s="47"/>
      <c r="MYU3" s="47"/>
      <c r="MYV3" s="47"/>
      <c r="MYW3" s="47"/>
      <c r="MYX3" s="47"/>
      <c r="MYY3" s="47"/>
      <c r="MYZ3" s="47"/>
      <c r="MZA3" s="47"/>
      <c r="MZB3" s="47"/>
      <c r="MZC3" s="47"/>
      <c r="MZD3" s="47"/>
      <c r="MZE3" s="47"/>
      <c r="MZF3" s="47"/>
      <c r="MZG3" s="47"/>
      <c r="MZH3" s="47"/>
      <c r="MZI3" s="47"/>
      <c r="MZJ3" s="47"/>
      <c r="MZK3" s="47"/>
      <c r="MZL3" s="47"/>
      <c r="MZM3" s="47"/>
      <c r="MZN3" s="47"/>
      <c r="MZO3" s="47"/>
      <c r="MZP3" s="47"/>
      <c r="MZQ3" s="47"/>
      <c r="MZR3" s="47"/>
      <c r="MZS3" s="47"/>
      <c r="MZT3" s="47"/>
      <c r="MZU3" s="47"/>
      <c r="MZV3" s="47"/>
      <c r="MZW3" s="47"/>
      <c r="MZX3" s="47"/>
      <c r="MZY3" s="47"/>
      <c r="MZZ3" s="47"/>
      <c r="NAA3" s="47"/>
      <c r="NAB3" s="47"/>
      <c r="NAC3" s="47"/>
      <c r="NAD3" s="47"/>
      <c r="NAE3" s="47"/>
      <c r="NAF3" s="47"/>
      <c r="NAG3" s="47"/>
      <c r="NAH3" s="47"/>
      <c r="NAI3" s="47"/>
      <c r="NAJ3" s="47"/>
      <c r="NAK3" s="47"/>
      <c r="NAL3" s="47"/>
      <c r="NAM3" s="47"/>
      <c r="NAN3" s="47"/>
      <c r="NAO3" s="47"/>
      <c r="NAP3" s="47"/>
      <c r="NAQ3" s="47"/>
      <c r="NAR3" s="47"/>
      <c r="NAS3" s="47"/>
      <c r="NAT3" s="47"/>
      <c r="NAU3" s="47"/>
      <c r="NAV3" s="47"/>
      <c r="NAW3" s="47"/>
      <c r="NAX3" s="47"/>
      <c r="NAY3" s="47"/>
      <c r="NAZ3" s="47"/>
      <c r="NBA3" s="47"/>
      <c r="NBB3" s="47"/>
      <c r="NBC3" s="47"/>
      <c r="NBD3" s="47"/>
      <c r="NBE3" s="47"/>
      <c r="NBF3" s="47"/>
      <c r="NBG3" s="47"/>
      <c r="NBH3" s="47"/>
      <c r="NBI3" s="47"/>
      <c r="NBJ3" s="47"/>
      <c r="NBK3" s="47"/>
      <c r="NBL3" s="47"/>
      <c r="NBM3" s="47"/>
      <c r="NBN3" s="47"/>
      <c r="NBO3" s="47"/>
      <c r="NBP3" s="47"/>
      <c r="NBQ3" s="47"/>
      <c r="NBR3" s="47"/>
      <c r="NBS3" s="47"/>
      <c r="NBT3" s="47"/>
      <c r="NBU3" s="47"/>
      <c r="NBV3" s="47"/>
      <c r="NBW3" s="47"/>
      <c r="NBX3" s="47"/>
      <c r="NBY3" s="47"/>
      <c r="NBZ3" s="47"/>
      <c r="NCA3" s="47"/>
      <c r="NCB3" s="47"/>
      <c r="NCC3" s="47"/>
      <c r="NCD3" s="47"/>
      <c r="NCE3" s="47"/>
      <c r="NCF3" s="47"/>
      <c r="NCG3" s="47"/>
      <c r="NCH3" s="47"/>
      <c r="NCI3" s="47"/>
      <c r="NCJ3" s="47"/>
      <c r="NCK3" s="47"/>
      <c r="NCL3" s="47"/>
      <c r="NCM3" s="47"/>
      <c r="NCN3" s="47"/>
      <c r="NCO3" s="47"/>
      <c r="NCP3" s="47"/>
      <c r="NCQ3" s="47"/>
      <c r="NCR3" s="47"/>
      <c r="NCS3" s="47"/>
      <c r="NCT3" s="47"/>
      <c r="NCU3" s="47"/>
      <c r="NCV3" s="47"/>
      <c r="NCW3" s="47"/>
      <c r="NCX3" s="47"/>
      <c r="NCY3" s="47"/>
      <c r="NCZ3" s="47"/>
      <c r="NDA3" s="47"/>
      <c r="NDB3" s="47"/>
      <c r="NDC3" s="47"/>
      <c r="NDD3" s="47"/>
      <c r="NDE3" s="47"/>
      <c r="NDF3" s="47"/>
      <c r="NDG3" s="47"/>
      <c r="NDH3" s="47"/>
      <c r="NDI3" s="47"/>
      <c r="NDJ3" s="47"/>
      <c r="NDK3" s="47"/>
      <c r="NDL3" s="47"/>
      <c r="NDM3" s="47"/>
      <c r="NDN3" s="47"/>
      <c r="NDO3" s="47"/>
      <c r="NDP3" s="47"/>
      <c r="NDQ3" s="47"/>
      <c r="NDR3" s="47"/>
      <c r="NDS3" s="47"/>
      <c r="NDT3" s="47"/>
      <c r="NDU3" s="47"/>
      <c r="NDV3" s="47"/>
      <c r="NDW3" s="47"/>
      <c r="NDX3" s="47"/>
      <c r="NDY3" s="47"/>
      <c r="NDZ3" s="47"/>
      <c r="NEA3" s="47"/>
      <c r="NEB3" s="47"/>
      <c r="NEC3" s="47"/>
      <c r="NED3" s="47"/>
      <c r="NEE3" s="47"/>
      <c r="NEF3" s="47"/>
      <c r="NEG3" s="47"/>
      <c r="NEH3" s="47"/>
      <c r="NEI3" s="47"/>
      <c r="NEJ3" s="47"/>
      <c r="NEK3" s="47"/>
      <c r="NEL3" s="47"/>
      <c r="NEM3" s="47"/>
      <c r="NEN3" s="47"/>
      <c r="NEO3" s="47"/>
      <c r="NEP3" s="47"/>
      <c r="NEQ3" s="47"/>
      <c r="NER3" s="47"/>
      <c r="NES3" s="47"/>
      <c r="NET3" s="47"/>
      <c r="NEU3" s="47"/>
      <c r="NEV3" s="47"/>
      <c r="NEW3" s="47"/>
      <c r="NEX3" s="47"/>
      <c r="NEY3" s="47"/>
      <c r="NEZ3" s="47"/>
      <c r="NFA3" s="47"/>
      <c r="NFB3" s="47"/>
      <c r="NFC3" s="47"/>
      <c r="NFD3" s="47"/>
      <c r="NFE3" s="47"/>
      <c r="NFF3" s="47"/>
      <c r="NFG3" s="47"/>
      <c r="NFH3" s="47"/>
      <c r="NFI3" s="47"/>
      <c r="NFJ3" s="47"/>
      <c r="NFK3" s="47"/>
      <c r="NFL3" s="47"/>
      <c r="NFM3" s="47"/>
      <c r="NFN3" s="47"/>
      <c r="NFO3" s="47"/>
      <c r="NFP3" s="47"/>
      <c r="NFQ3" s="47"/>
      <c r="NFR3" s="47"/>
      <c r="NFS3" s="47"/>
      <c r="NFT3" s="47"/>
      <c r="NFU3" s="47"/>
      <c r="NFV3" s="47"/>
      <c r="NFW3" s="47"/>
      <c r="NFX3" s="47"/>
      <c r="NFY3" s="47"/>
      <c r="NFZ3" s="47"/>
      <c r="NGA3" s="47"/>
      <c r="NGB3" s="47"/>
      <c r="NGC3" s="47"/>
      <c r="NGD3" s="47"/>
      <c r="NGE3" s="47"/>
      <c r="NGF3" s="47"/>
      <c r="NGG3" s="47"/>
      <c r="NGH3" s="47"/>
      <c r="NGI3" s="47"/>
      <c r="NGJ3" s="47"/>
      <c r="NGK3" s="47"/>
      <c r="NGL3" s="47"/>
      <c r="NGM3" s="47"/>
      <c r="NGN3" s="47"/>
      <c r="NGO3" s="47"/>
      <c r="NGP3" s="47"/>
      <c r="NGQ3" s="47"/>
      <c r="NGR3" s="47"/>
      <c r="NGS3" s="47"/>
      <c r="NGT3" s="47"/>
      <c r="NGU3" s="47"/>
      <c r="NGV3" s="47"/>
      <c r="NGW3" s="47"/>
      <c r="NGX3" s="47"/>
      <c r="NGY3" s="47"/>
      <c r="NGZ3" s="47"/>
      <c r="NHA3" s="47"/>
      <c r="NHB3" s="47"/>
      <c r="NHC3" s="47"/>
      <c r="NHD3" s="47"/>
      <c r="NHE3" s="47"/>
      <c r="NHF3" s="47"/>
      <c r="NHG3" s="47"/>
      <c r="NHH3" s="47"/>
      <c r="NHI3" s="47"/>
      <c r="NHJ3" s="47"/>
      <c r="NHK3" s="47"/>
      <c r="NHL3" s="47"/>
      <c r="NHM3" s="47"/>
      <c r="NHN3" s="47"/>
      <c r="NHO3" s="47"/>
      <c r="NHP3" s="47"/>
      <c r="NHQ3" s="47"/>
      <c r="NHR3" s="47"/>
      <c r="NHS3" s="47"/>
      <c r="NHT3" s="47"/>
      <c r="NHU3" s="47"/>
      <c r="NHV3" s="47"/>
      <c r="NHW3" s="47"/>
      <c r="NHX3" s="47"/>
      <c r="NHY3" s="47"/>
      <c r="NHZ3" s="47"/>
      <c r="NIA3" s="47"/>
      <c r="NIB3" s="47"/>
      <c r="NIC3" s="47"/>
      <c r="NID3" s="47"/>
      <c r="NIE3" s="47"/>
      <c r="NIF3" s="47"/>
      <c r="NIG3" s="47"/>
      <c r="NIH3" s="47"/>
      <c r="NII3" s="47"/>
      <c r="NIJ3" s="47"/>
      <c r="NIK3" s="47"/>
      <c r="NIL3" s="47"/>
      <c r="NIM3" s="47"/>
      <c r="NIN3" s="47"/>
      <c r="NIO3" s="47"/>
      <c r="NIP3" s="47"/>
      <c r="NIQ3" s="47"/>
      <c r="NIR3" s="47"/>
      <c r="NIS3" s="47"/>
      <c r="NIT3" s="47"/>
      <c r="NIU3" s="47"/>
      <c r="NIV3" s="47"/>
      <c r="NIW3" s="47"/>
      <c r="NIX3" s="47"/>
      <c r="NIY3" s="47"/>
      <c r="NIZ3" s="47"/>
      <c r="NJA3" s="47"/>
      <c r="NJB3" s="47"/>
      <c r="NJC3" s="47"/>
      <c r="NJD3" s="47"/>
      <c r="NJE3" s="47"/>
      <c r="NJF3" s="47"/>
      <c r="NJG3" s="47"/>
      <c r="NJH3" s="47"/>
      <c r="NJI3" s="47"/>
      <c r="NJJ3" s="47"/>
      <c r="NJK3" s="47"/>
      <c r="NJL3" s="47"/>
      <c r="NJM3" s="47"/>
      <c r="NJN3" s="47"/>
      <c r="NJO3" s="47"/>
      <c r="NJP3" s="47"/>
      <c r="NJQ3" s="47"/>
      <c r="NJR3" s="47"/>
      <c r="NJS3" s="47"/>
      <c r="NJT3" s="47"/>
      <c r="NJU3" s="47"/>
      <c r="NJV3" s="47"/>
      <c r="NJW3" s="47"/>
      <c r="NJX3" s="47"/>
      <c r="NJY3" s="47"/>
      <c r="NJZ3" s="47"/>
      <c r="NKA3" s="47"/>
      <c r="NKB3" s="47"/>
      <c r="NKC3" s="47"/>
      <c r="NKD3" s="47"/>
      <c r="NKE3" s="47"/>
      <c r="NKF3" s="47"/>
      <c r="NKG3" s="47"/>
      <c r="NKH3" s="47"/>
      <c r="NKI3" s="47"/>
      <c r="NKJ3" s="47"/>
      <c r="NKK3" s="47"/>
      <c r="NKL3" s="47"/>
      <c r="NKM3" s="47"/>
      <c r="NKN3" s="47"/>
      <c r="NKO3" s="47"/>
      <c r="NKP3" s="47"/>
      <c r="NKQ3" s="47"/>
      <c r="NKR3" s="47"/>
      <c r="NKS3" s="47"/>
      <c r="NKT3" s="47"/>
      <c r="NKU3" s="47"/>
      <c r="NKV3" s="47"/>
      <c r="NKW3" s="47"/>
      <c r="NKX3" s="47"/>
      <c r="NKY3" s="47"/>
      <c r="NKZ3" s="47"/>
      <c r="NLA3" s="47"/>
      <c r="NLB3" s="47"/>
      <c r="NLC3" s="47"/>
      <c r="NLD3" s="47"/>
      <c r="NLE3" s="47"/>
      <c r="NLF3" s="47"/>
      <c r="NLG3" s="47"/>
      <c r="NLH3" s="47"/>
      <c r="NLI3" s="47"/>
      <c r="NLJ3" s="47"/>
      <c r="NLK3" s="47"/>
      <c r="NLL3" s="47"/>
      <c r="NLM3" s="47"/>
      <c r="NLN3" s="47"/>
      <c r="NLO3" s="47"/>
      <c r="NLP3" s="47"/>
      <c r="NLQ3" s="47"/>
      <c r="NLR3" s="47"/>
      <c r="NLS3" s="47"/>
      <c r="NLT3" s="47"/>
      <c r="NLU3" s="47"/>
      <c r="NLV3" s="47"/>
      <c r="NLW3" s="47"/>
      <c r="NLX3" s="47"/>
      <c r="NLY3" s="47"/>
      <c r="NLZ3" s="47"/>
      <c r="NMA3" s="47"/>
      <c r="NMB3" s="47"/>
      <c r="NMC3" s="47"/>
      <c r="NMD3" s="47"/>
      <c r="NME3" s="47"/>
      <c r="NMF3" s="47"/>
      <c r="NMG3" s="47"/>
      <c r="NMH3" s="47"/>
      <c r="NMI3" s="47"/>
      <c r="NMJ3" s="47"/>
      <c r="NMK3" s="47"/>
      <c r="NML3" s="47"/>
      <c r="NMM3" s="47"/>
      <c r="NMN3" s="47"/>
      <c r="NMO3" s="47"/>
      <c r="NMP3" s="47"/>
      <c r="NMQ3" s="47"/>
      <c r="NMR3" s="47"/>
      <c r="NMS3" s="47"/>
      <c r="NMT3" s="47"/>
      <c r="NMU3" s="47"/>
      <c r="NMV3" s="47"/>
      <c r="NMW3" s="47"/>
      <c r="NMX3" s="47"/>
      <c r="NMY3" s="47"/>
      <c r="NMZ3" s="47"/>
      <c r="NNA3" s="47"/>
      <c r="NNB3" s="47"/>
      <c r="NNC3" s="47"/>
      <c r="NND3" s="47"/>
      <c r="NNE3" s="47"/>
      <c r="NNF3" s="47"/>
      <c r="NNG3" s="47"/>
      <c r="NNH3" s="47"/>
      <c r="NNI3" s="47"/>
      <c r="NNJ3" s="47"/>
      <c r="NNK3" s="47"/>
      <c r="NNL3" s="47"/>
      <c r="NNM3" s="47"/>
      <c r="NNN3" s="47"/>
      <c r="NNO3" s="47"/>
      <c r="NNP3" s="47"/>
      <c r="NNQ3" s="47"/>
      <c r="NNR3" s="47"/>
      <c r="NNS3" s="47"/>
      <c r="NNT3" s="47"/>
      <c r="NNU3" s="47"/>
      <c r="NNV3" s="47"/>
      <c r="NNW3" s="47"/>
      <c r="NNX3" s="47"/>
      <c r="NNY3" s="47"/>
      <c r="NNZ3" s="47"/>
      <c r="NOA3" s="47"/>
      <c r="NOB3" s="47"/>
      <c r="NOC3" s="47"/>
      <c r="NOD3" s="47"/>
      <c r="NOE3" s="47"/>
      <c r="NOF3" s="47"/>
      <c r="NOG3" s="47"/>
      <c r="NOH3" s="47"/>
      <c r="NOI3" s="47"/>
      <c r="NOJ3" s="47"/>
      <c r="NOK3" s="47"/>
      <c r="NOL3" s="47"/>
      <c r="NOM3" s="47"/>
      <c r="NON3" s="47"/>
      <c r="NOO3" s="47"/>
      <c r="NOP3" s="47"/>
      <c r="NOQ3" s="47"/>
      <c r="NOR3" s="47"/>
      <c r="NOS3" s="47"/>
      <c r="NOT3" s="47"/>
      <c r="NOU3" s="47"/>
      <c r="NOV3" s="47"/>
      <c r="NOW3" s="47"/>
      <c r="NOX3" s="47"/>
      <c r="NOY3" s="47"/>
      <c r="NOZ3" s="47"/>
      <c r="NPA3" s="47"/>
      <c r="NPB3" s="47"/>
      <c r="NPC3" s="47"/>
      <c r="NPD3" s="47"/>
      <c r="NPE3" s="47"/>
      <c r="NPF3" s="47"/>
      <c r="NPG3" s="47"/>
      <c r="NPH3" s="47"/>
      <c r="NPI3" s="47"/>
      <c r="NPJ3" s="47"/>
      <c r="NPK3" s="47"/>
      <c r="NPL3" s="47"/>
      <c r="NPM3" s="47"/>
      <c r="NPN3" s="47"/>
      <c r="NPO3" s="47"/>
      <c r="NPP3" s="47"/>
      <c r="NPQ3" s="47"/>
      <c r="NPR3" s="47"/>
      <c r="NPS3" s="47"/>
      <c r="NPT3" s="47"/>
      <c r="NPU3" s="47"/>
      <c r="NPV3" s="47"/>
      <c r="NPW3" s="47"/>
      <c r="NPX3" s="47"/>
      <c r="NPY3" s="47"/>
      <c r="NPZ3" s="47"/>
      <c r="NQA3" s="47"/>
      <c r="NQB3" s="47"/>
      <c r="NQC3" s="47"/>
      <c r="NQD3" s="47"/>
      <c r="NQE3" s="47"/>
      <c r="NQF3" s="47"/>
      <c r="NQG3" s="47"/>
      <c r="NQH3" s="47"/>
      <c r="NQI3" s="47"/>
      <c r="NQJ3" s="47"/>
      <c r="NQK3" s="47"/>
      <c r="NQL3" s="47"/>
      <c r="NQM3" s="47"/>
      <c r="NQN3" s="47"/>
      <c r="NQO3" s="47"/>
      <c r="NQP3" s="47"/>
      <c r="NQQ3" s="47"/>
      <c r="NQR3" s="47"/>
      <c r="NQS3" s="47"/>
      <c r="NQT3" s="47"/>
      <c r="NQU3" s="47"/>
      <c r="NQV3" s="47"/>
      <c r="NQW3" s="47"/>
      <c r="NQX3" s="47"/>
      <c r="NQY3" s="47"/>
      <c r="NQZ3" s="47"/>
      <c r="NRA3" s="47"/>
      <c r="NRB3" s="47"/>
      <c r="NRC3" s="47"/>
      <c r="NRD3" s="47"/>
      <c r="NRE3" s="47"/>
      <c r="NRF3" s="47"/>
      <c r="NRG3" s="47"/>
      <c r="NRH3" s="47"/>
      <c r="NRI3" s="47"/>
      <c r="NRJ3" s="47"/>
      <c r="NRK3" s="47"/>
      <c r="NRL3" s="47"/>
      <c r="NRM3" s="47"/>
      <c r="NRN3" s="47"/>
      <c r="NRO3" s="47"/>
      <c r="NRP3" s="47"/>
      <c r="NRQ3" s="47"/>
      <c r="NRR3" s="47"/>
      <c r="NRS3" s="47"/>
      <c r="NRT3" s="47"/>
      <c r="NRU3" s="47"/>
      <c r="NRV3" s="47"/>
      <c r="NRW3" s="47"/>
      <c r="NRX3" s="47"/>
      <c r="NRY3" s="47"/>
      <c r="NRZ3" s="47"/>
      <c r="NSA3" s="47"/>
      <c r="NSB3" s="47"/>
      <c r="NSC3" s="47"/>
      <c r="NSD3" s="47"/>
      <c r="NSE3" s="47"/>
      <c r="NSF3" s="47"/>
      <c r="NSG3" s="47"/>
      <c r="NSH3" s="47"/>
      <c r="NSI3" s="47"/>
      <c r="NSJ3" s="47"/>
      <c r="NSK3" s="47"/>
      <c r="NSL3" s="47"/>
      <c r="NSM3" s="47"/>
      <c r="NSN3" s="47"/>
      <c r="NSO3" s="47"/>
      <c r="NSP3" s="47"/>
      <c r="NSQ3" s="47"/>
      <c r="NSR3" s="47"/>
      <c r="NSS3" s="47"/>
      <c r="NST3" s="47"/>
      <c r="NSU3" s="47"/>
      <c r="NSV3" s="47"/>
      <c r="NSW3" s="47"/>
      <c r="NSX3" s="47"/>
      <c r="NSY3" s="47"/>
      <c r="NSZ3" s="47"/>
      <c r="NTA3" s="47"/>
      <c r="NTB3" s="47"/>
      <c r="NTC3" s="47"/>
      <c r="NTD3" s="47"/>
      <c r="NTE3" s="47"/>
      <c r="NTF3" s="47"/>
      <c r="NTG3" s="47"/>
      <c r="NTH3" s="47"/>
      <c r="NTI3" s="47"/>
      <c r="NTJ3" s="47"/>
      <c r="NTK3" s="47"/>
      <c r="NTL3" s="47"/>
      <c r="NTM3" s="47"/>
      <c r="NTN3" s="47"/>
      <c r="NTO3" s="47"/>
      <c r="NTP3" s="47"/>
      <c r="NTQ3" s="47"/>
      <c r="NTR3" s="47"/>
      <c r="NTS3" s="47"/>
      <c r="NTT3" s="47"/>
      <c r="NTU3" s="47"/>
      <c r="NTV3" s="47"/>
      <c r="NTW3" s="47"/>
      <c r="NTX3" s="47"/>
      <c r="NTY3" s="47"/>
      <c r="NTZ3" s="47"/>
      <c r="NUA3" s="47"/>
      <c r="NUB3" s="47"/>
      <c r="NUC3" s="47"/>
      <c r="NUD3" s="47"/>
      <c r="NUE3" s="47"/>
      <c r="NUF3" s="47"/>
      <c r="NUG3" s="47"/>
      <c r="NUH3" s="47"/>
      <c r="NUI3" s="47"/>
      <c r="NUJ3" s="47"/>
      <c r="NUK3" s="47"/>
      <c r="NUL3" s="47"/>
      <c r="NUM3" s="47"/>
      <c r="NUN3" s="47"/>
      <c r="NUO3" s="47"/>
      <c r="NUP3" s="47"/>
      <c r="NUQ3" s="47"/>
      <c r="NUR3" s="47"/>
      <c r="NUS3" s="47"/>
      <c r="NUT3" s="47"/>
      <c r="NUU3" s="47"/>
      <c r="NUV3" s="47"/>
      <c r="NUW3" s="47"/>
      <c r="NUX3" s="47"/>
      <c r="NUY3" s="47"/>
      <c r="NUZ3" s="47"/>
      <c r="NVA3" s="47"/>
      <c r="NVB3" s="47"/>
      <c r="NVC3" s="47"/>
      <c r="NVD3" s="47"/>
      <c r="NVE3" s="47"/>
      <c r="NVF3" s="47"/>
      <c r="NVG3" s="47"/>
      <c r="NVH3" s="47"/>
      <c r="NVI3" s="47"/>
      <c r="NVJ3" s="47"/>
      <c r="NVK3" s="47"/>
      <c r="NVL3" s="47"/>
      <c r="NVM3" s="47"/>
      <c r="NVN3" s="47"/>
      <c r="NVO3" s="47"/>
      <c r="NVP3" s="47"/>
      <c r="NVQ3" s="47"/>
      <c r="NVR3" s="47"/>
      <c r="NVS3" s="47"/>
      <c r="NVT3" s="47"/>
      <c r="NVU3" s="47"/>
      <c r="NVV3" s="47"/>
      <c r="NVW3" s="47"/>
      <c r="NVX3" s="47"/>
      <c r="NVY3" s="47"/>
      <c r="NVZ3" s="47"/>
      <c r="NWA3" s="47"/>
      <c r="NWB3" s="47"/>
      <c r="NWC3" s="47"/>
      <c r="NWD3" s="47"/>
      <c r="NWE3" s="47"/>
      <c r="NWF3" s="47"/>
      <c r="NWG3" s="47"/>
      <c r="NWH3" s="47"/>
      <c r="NWI3" s="47"/>
      <c r="NWJ3" s="47"/>
      <c r="NWK3" s="47"/>
      <c r="NWL3" s="47"/>
      <c r="NWM3" s="47"/>
      <c r="NWN3" s="47"/>
      <c r="NWO3" s="47"/>
      <c r="NWP3" s="47"/>
      <c r="NWQ3" s="47"/>
      <c r="NWR3" s="47"/>
      <c r="NWS3" s="47"/>
      <c r="NWT3" s="47"/>
      <c r="NWU3" s="47"/>
      <c r="NWV3" s="47"/>
      <c r="NWW3" s="47"/>
      <c r="NWX3" s="47"/>
      <c r="NWY3" s="47"/>
      <c r="NWZ3" s="47"/>
      <c r="NXA3" s="47"/>
      <c r="NXB3" s="47"/>
      <c r="NXC3" s="47"/>
      <c r="NXD3" s="47"/>
      <c r="NXE3" s="47"/>
      <c r="NXF3" s="47"/>
      <c r="NXG3" s="47"/>
      <c r="NXH3" s="47"/>
      <c r="NXI3" s="47"/>
      <c r="NXJ3" s="47"/>
      <c r="NXK3" s="47"/>
      <c r="NXL3" s="47"/>
      <c r="NXM3" s="47"/>
      <c r="NXN3" s="47"/>
      <c r="NXO3" s="47"/>
      <c r="NXP3" s="47"/>
      <c r="NXQ3" s="47"/>
      <c r="NXR3" s="47"/>
      <c r="NXS3" s="47"/>
      <c r="NXT3" s="47"/>
      <c r="NXU3" s="47"/>
      <c r="NXV3" s="47"/>
      <c r="NXW3" s="47"/>
      <c r="NXX3" s="47"/>
      <c r="NXY3" s="47"/>
      <c r="NXZ3" s="47"/>
      <c r="NYA3" s="47"/>
      <c r="NYB3" s="47"/>
      <c r="NYC3" s="47"/>
      <c r="NYD3" s="47"/>
      <c r="NYE3" s="47"/>
      <c r="NYF3" s="47"/>
      <c r="NYG3" s="47"/>
      <c r="NYH3" s="47"/>
      <c r="NYI3" s="47"/>
      <c r="NYJ3" s="47"/>
      <c r="NYK3" s="47"/>
      <c r="NYL3" s="47"/>
      <c r="NYM3" s="47"/>
      <c r="NYN3" s="47"/>
      <c r="NYO3" s="47"/>
      <c r="NYP3" s="47"/>
      <c r="NYQ3" s="47"/>
      <c r="NYR3" s="47"/>
      <c r="NYS3" s="47"/>
      <c r="NYT3" s="47"/>
      <c r="NYU3" s="47"/>
      <c r="NYV3" s="47"/>
      <c r="NYW3" s="47"/>
      <c r="NYX3" s="47"/>
      <c r="NYY3" s="47"/>
      <c r="NYZ3" s="47"/>
      <c r="NZA3" s="47"/>
      <c r="NZB3" s="47"/>
      <c r="NZC3" s="47"/>
      <c r="NZD3" s="47"/>
      <c r="NZE3" s="47"/>
      <c r="NZF3" s="47"/>
      <c r="NZG3" s="47"/>
      <c r="NZH3" s="47"/>
      <c r="NZI3" s="47"/>
      <c r="NZJ3" s="47"/>
      <c r="NZK3" s="47"/>
      <c r="NZL3" s="47"/>
      <c r="NZM3" s="47"/>
      <c r="NZN3" s="47"/>
      <c r="NZO3" s="47"/>
      <c r="NZP3" s="47"/>
      <c r="NZQ3" s="47"/>
      <c r="NZR3" s="47"/>
      <c r="NZS3" s="47"/>
      <c r="NZT3" s="47"/>
      <c r="NZU3" s="47"/>
      <c r="NZV3" s="47"/>
      <c r="NZW3" s="47"/>
      <c r="NZX3" s="47"/>
      <c r="NZY3" s="47"/>
      <c r="NZZ3" s="47"/>
      <c r="OAA3" s="47"/>
      <c r="OAB3" s="47"/>
      <c r="OAC3" s="47"/>
      <c r="OAD3" s="47"/>
      <c r="OAE3" s="47"/>
      <c r="OAF3" s="47"/>
      <c r="OAG3" s="47"/>
      <c r="OAH3" s="47"/>
      <c r="OAI3" s="47"/>
      <c r="OAJ3" s="47"/>
      <c r="OAK3" s="47"/>
      <c r="OAL3" s="47"/>
      <c r="OAM3" s="47"/>
      <c r="OAN3" s="47"/>
      <c r="OAO3" s="47"/>
      <c r="OAP3" s="47"/>
      <c r="OAQ3" s="47"/>
      <c r="OAR3" s="47"/>
      <c r="OAS3" s="47"/>
      <c r="OAT3" s="47"/>
      <c r="OAU3" s="47"/>
      <c r="OAV3" s="47"/>
      <c r="OAW3" s="47"/>
      <c r="OAX3" s="47"/>
      <c r="OAY3" s="47"/>
      <c r="OAZ3" s="47"/>
      <c r="OBA3" s="47"/>
      <c r="OBB3" s="47"/>
      <c r="OBC3" s="47"/>
      <c r="OBD3" s="47"/>
      <c r="OBE3" s="47"/>
      <c r="OBF3" s="47"/>
      <c r="OBG3" s="47"/>
      <c r="OBH3" s="47"/>
      <c r="OBI3" s="47"/>
      <c r="OBJ3" s="47"/>
      <c r="OBK3" s="47"/>
      <c r="OBL3" s="47"/>
      <c r="OBM3" s="47"/>
      <c r="OBN3" s="47"/>
      <c r="OBO3" s="47"/>
      <c r="OBP3" s="47"/>
      <c r="OBQ3" s="47"/>
      <c r="OBR3" s="47"/>
      <c r="OBS3" s="47"/>
      <c r="OBT3" s="47"/>
      <c r="OBU3" s="47"/>
      <c r="OBV3" s="47"/>
      <c r="OBW3" s="47"/>
      <c r="OBX3" s="47"/>
      <c r="OBY3" s="47"/>
      <c r="OBZ3" s="47"/>
      <c r="OCA3" s="47"/>
      <c r="OCB3" s="47"/>
      <c r="OCC3" s="47"/>
      <c r="OCD3" s="47"/>
      <c r="OCE3" s="47"/>
      <c r="OCF3" s="47"/>
      <c r="OCG3" s="47"/>
      <c r="OCH3" s="47"/>
      <c r="OCI3" s="47"/>
      <c r="OCJ3" s="47"/>
      <c r="OCK3" s="47"/>
      <c r="OCL3" s="47"/>
      <c r="OCM3" s="47"/>
      <c r="OCN3" s="47"/>
      <c r="OCO3" s="47"/>
      <c r="OCP3" s="47"/>
      <c r="OCQ3" s="47"/>
      <c r="OCR3" s="47"/>
      <c r="OCS3" s="47"/>
      <c r="OCT3" s="47"/>
      <c r="OCU3" s="47"/>
      <c r="OCV3" s="47"/>
      <c r="OCW3" s="47"/>
      <c r="OCX3" s="47"/>
      <c r="OCY3" s="47"/>
      <c r="OCZ3" s="47"/>
      <c r="ODA3" s="47"/>
      <c r="ODB3" s="47"/>
      <c r="ODC3" s="47"/>
      <c r="ODD3" s="47"/>
      <c r="ODE3" s="47"/>
      <c r="ODF3" s="47"/>
      <c r="ODG3" s="47"/>
      <c r="ODH3" s="47"/>
      <c r="ODI3" s="47"/>
      <c r="ODJ3" s="47"/>
      <c r="ODK3" s="47"/>
      <c r="ODL3" s="47"/>
      <c r="ODM3" s="47"/>
      <c r="ODN3" s="47"/>
      <c r="ODO3" s="47"/>
      <c r="ODP3" s="47"/>
      <c r="ODQ3" s="47"/>
      <c r="ODR3" s="47"/>
      <c r="ODS3" s="47"/>
      <c r="ODT3" s="47"/>
      <c r="ODU3" s="47"/>
      <c r="ODV3" s="47"/>
      <c r="ODW3" s="47"/>
      <c r="ODX3" s="47"/>
      <c r="ODY3" s="47"/>
      <c r="ODZ3" s="47"/>
      <c r="OEA3" s="47"/>
      <c r="OEB3" s="47"/>
      <c r="OEC3" s="47"/>
      <c r="OED3" s="47"/>
      <c r="OEE3" s="47"/>
      <c r="OEF3" s="47"/>
      <c r="OEG3" s="47"/>
      <c r="OEH3" s="47"/>
      <c r="OEI3" s="47"/>
      <c r="OEJ3" s="47"/>
      <c r="OEK3" s="47"/>
      <c r="OEL3" s="47"/>
      <c r="OEM3" s="47"/>
      <c r="OEN3" s="47"/>
      <c r="OEO3" s="47"/>
      <c r="OEP3" s="47"/>
      <c r="OEQ3" s="47"/>
      <c r="OER3" s="47"/>
      <c r="OES3" s="47"/>
      <c r="OET3" s="47"/>
      <c r="OEU3" s="47"/>
      <c r="OEV3" s="47"/>
      <c r="OEW3" s="47"/>
      <c r="OEX3" s="47"/>
      <c r="OEY3" s="47"/>
      <c r="OEZ3" s="47"/>
      <c r="OFA3" s="47"/>
      <c r="OFB3" s="47"/>
      <c r="OFC3" s="47"/>
      <c r="OFD3" s="47"/>
      <c r="OFE3" s="47"/>
      <c r="OFF3" s="47"/>
      <c r="OFG3" s="47"/>
      <c r="OFH3" s="47"/>
      <c r="OFI3" s="47"/>
      <c r="OFJ3" s="47"/>
      <c r="OFK3" s="47"/>
      <c r="OFL3" s="47"/>
      <c r="OFM3" s="47"/>
      <c r="OFN3" s="47"/>
      <c r="OFO3" s="47"/>
      <c r="OFP3" s="47"/>
      <c r="OFQ3" s="47"/>
      <c r="OFR3" s="47"/>
      <c r="OFS3" s="47"/>
      <c r="OFT3" s="47"/>
      <c r="OFU3" s="47"/>
      <c r="OFV3" s="47"/>
      <c r="OFW3" s="47"/>
      <c r="OFX3" s="47"/>
      <c r="OFY3" s="47"/>
      <c r="OFZ3" s="47"/>
      <c r="OGA3" s="47"/>
      <c r="OGB3" s="47"/>
      <c r="OGC3" s="47"/>
      <c r="OGD3" s="47"/>
      <c r="OGE3" s="47"/>
      <c r="OGF3" s="47"/>
      <c r="OGG3" s="47"/>
      <c r="OGH3" s="47"/>
      <c r="OGI3" s="47"/>
      <c r="OGJ3" s="47"/>
      <c r="OGK3" s="47"/>
      <c r="OGL3" s="47"/>
      <c r="OGM3" s="47"/>
      <c r="OGN3" s="47"/>
      <c r="OGO3" s="47"/>
      <c r="OGP3" s="47"/>
      <c r="OGQ3" s="47"/>
      <c r="OGR3" s="47"/>
      <c r="OGS3" s="47"/>
      <c r="OGT3" s="47"/>
      <c r="OGU3" s="47"/>
      <c r="OGV3" s="47"/>
      <c r="OGW3" s="47"/>
      <c r="OGX3" s="47"/>
      <c r="OGY3" s="47"/>
      <c r="OGZ3" s="47"/>
      <c r="OHA3" s="47"/>
      <c r="OHB3" s="47"/>
      <c r="OHC3" s="47"/>
      <c r="OHD3" s="47"/>
      <c r="OHE3" s="47"/>
      <c r="OHF3" s="47"/>
      <c r="OHG3" s="47"/>
      <c r="OHH3" s="47"/>
      <c r="OHI3" s="47"/>
      <c r="OHJ3" s="47"/>
      <c r="OHK3" s="47"/>
      <c r="OHL3" s="47"/>
      <c r="OHM3" s="47"/>
      <c r="OHN3" s="47"/>
      <c r="OHO3" s="47"/>
      <c r="OHP3" s="47"/>
      <c r="OHQ3" s="47"/>
      <c r="OHR3" s="47"/>
      <c r="OHS3" s="47"/>
      <c r="OHT3" s="47"/>
      <c r="OHU3" s="47"/>
      <c r="OHV3" s="47"/>
      <c r="OHW3" s="47"/>
      <c r="OHX3" s="47"/>
      <c r="OHY3" s="47"/>
      <c r="OHZ3" s="47"/>
      <c r="OIA3" s="47"/>
      <c r="OIB3" s="47"/>
      <c r="OIC3" s="47"/>
      <c r="OID3" s="47"/>
      <c r="OIE3" s="47"/>
      <c r="OIF3" s="47"/>
      <c r="OIG3" s="47"/>
      <c r="OIH3" s="47"/>
      <c r="OII3" s="47"/>
      <c r="OIJ3" s="47"/>
      <c r="OIK3" s="47"/>
      <c r="OIL3" s="47"/>
      <c r="OIM3" s="47"/>
      <c r="OIN3" s="47"/>
      <c r="OIO3" s="47"/>
      <c r="OIP3" s="47"/>
      <c r="OIQ3" s="47"/>
      <c r="OIR3" s="47"/>
      <c r="OIS3" s="47"/>
      <c r="OIT3" s="47"/>
      <c r="OIU3" s="47"/>
      <c r="OIV3" s="47"/>
      <c r="OIW3" s="47"/>
      <c r="OIX3" s="47"/>
      <c r="OIY3" s="47"/>
      <c r="OIZ3" s="47"/>
      <c r="OJA3" s="47"/>
      <c r="OJB3" s="47"/>
      <c r="OJC3" s="47"/>
      <c r="OJD3" s="47"/>
      <c r="OJE3" s="47"/>
      <c r="OJF3" s="47"/>
      <c r="OJG3" s="47"/>
      <c r="OJH3" s="47"/>
      <c r="OJI3" s="47"/>
      <c r="OJJ3" s="47"/>
      <c r="OJK3" s="47"/>
      <c r="OJL3" s="47"/>
      <c r="OJM3" s="47"/>
      <c r="OJN3" s="47"/>
      <c r="OJO3" s="47"/>
      <c r="OJP3" s="47"/>
      <c r="OJQ3" s="47"/>
      <c r="OJR3" s="47"/>
      <c r="OJS3" s="47"/>
      <c r="OJT3" s="47"/>
      <c r="OJU3" s="47"/>
      <c r="OJV3" s="47"/>
      <c r="OJW3" s="47"/>
      <c r="OJX3" s="47"/>
      <c r="OJY3" s="47"/>
      <c r="OJZ3" s="47"/>
      <c r="OKA3" s="47"/>
      <c r="OKB3" s="47"/>
      <c r="OKC3" s="47"/>
      <c r="OKD3" s="47"/>
      <c r="OKE3" s="47"/>
      <c r="OKF3" s="47"/>
      <c r="OKG3" s="47"/>
      <c r="OKH3" s="47"/>
      <c r="OKI3" s="47"/>
      <c r="OKJ3" s="47"/>
      <c r="OKK3" s="47"/>
      <c r="OKL3" s="47"/>
      <c r="OKM3" s="47"/>
      <c r="OKN3" s="47"/>
      <c r="OKO3" s="47"/>
      <c r="OKP3" s="47"/>
      <c r="OKQ3" s="47"/>
      <c r="OKR3" s="47"/>
      <c r="OKS3" s="47"/>
      <c r="OKT3" s="47"/>
      <c r="OKU3" s="47"/>
      <c r="OKV3" s="47"/>
      <c r="OKW3" s="47"/>
      <c r="OKX3" s="47"/>
      <c r="OKY3" s="47"/>
      <c r="OKZ3" s="47"/>
      <c r="OLA3" s="47"/>
      <c r="OLB3" s="47"/>
      <c r="OLC3" s="47"/>
      <c r="OLD3" s="47"/>
      <c r="OLE3" s="47"/>
      <c r="OLF3" s="47"/>
      <c r="OLG3" s="47"/>
      <c r="OLH3" s="47"/>
      <c r="OLI3" s="47"/>
      <c r="OLJ3" s="47"/>
      <c r="OLK3" s="47"/>
      <c r="OLL3" s="47"/>
      <c r="OLM3" s="47"/>
      <c r="OLN3" s="47"/>
      <c r="OLO3" s="47"/>
      <c r="OLP3" s="47"/>
      <c r="OLQ3" s="47"/>
      <c r="OLR3" s="47"/>
      <c r="OLS3" s="47"/>
      <c r="OLT3" s="47"/>
      <c r="OLU3" s="47"/>
      <c r="OLV3" s="47"/>
      <c r="OLW3" s="47"/>
      <c r="OLX3" s="47"/>
      <c r="OLY3" s="47"/>
      <c r="OLZ3" s="47"/>
      <c r="OMA3" s="47"/>
      <c r="OMB3" s="47"/>
      <c r="OMC3" s="47"/>
      <c r="OMD3" s="47"/>
      <c r="OME3" s="47"/>
      <c r="OMF3" s="47"/>
      <c r="OMG3" s="47"/>
      <c r="OMH3" s="47"/>
      <c r="OMI3" s="47"/>
      <c r="OMJ3" s="47"/>
      <c r="OMK3" s="47"/>
      <c r="OML3" s="47"/>
      <c r="OMM3" s="47"/>
      <c r="OMN3" s="47"/>
      <c r="OMO3" s="47"/>
      <c r="OMP3" s="47"/>
      <c r="OMQ3" s="47"/>
      <c r="OMR3" s="47"/>
      <c r="OMS3" s="47"/>
      <c r="OMT3" s="47"/>
      <c r="OMU3" s="47"/>
      <c r="OMV3" s="47"/>
      <c r="OMW3" s="47"/>
      <c r="OMX3" s="47"/>
      <c r="OMY3" s="47"/>
      <c r="OMZ3" s="47"/>
      <c r="ONA3" s="47"/>
      <c r="ONB3" s="47"/>
      <c r="ONC3" s="47"/>
      <c r="OND3" s="47"/>
      <c r="ONE3" s="47"/>
      <c r="ONF3" s="47"/>
      <c r="ONG3" s="47"/>
      <c r="ONH3" s="47"/>
      <c r="ONI3" s="47"/>
      <c r="ONJ3" s="47"/>
      <c r="ONK3" s="47"/>
      <c r="ONL3" s="47"/>
      <c r="ONM3" s="47"/>
      <c r="ONN3" s="47"/>
      <c r="ONO3" s="47"/>
      <c r="ONP3" s="47"/>
      <c r="ONQ3" s="47"/>
      <c r="ONR3" s="47"/>
      <c r="ONS3" s="47"/>
      <c r="ONT3" s="47"/>
      <c r="ONU3" s="47"/>
      <c r="ONV3" s="47"/>
      <c r="ONW3" s="47"/>
      <c r="ONX3" s="47"/>
      <c r="ONY3" s="47"/>
      <c r="ONZ3" s="47"/>
      <c r="OOA3" s="47"/>
      <c r="OOB3" s="47"/>
      <c r="OOC3" s="47"/>
      <c r="OOD3" s="47"/>
      <c r="OOE3" s="47"/>
      <c r="OOF3" s="47"/>
      <c r="OOG3" s="47"/>
      <c r="OOH3" s="47"/>
      <c r="OOI3" s="47"/>
      <c r="OOJ3" s="47"/>
      <c r="OOK3" s="47"/>
      <c r="OOL3" s="47"/>
      <c r="OOM3" s="47"/>
      <c r="OON3" s="47"/>
      <c r="OOO3" s="47"/>
      <c r="OOP3" s="47"/>
      <c r="OOQ3" s="47"/>
      <c r="OOR3" s="47"/>
      <c r="OOS3" s="47"/>
      <c r="OOT3" s="47"/>
      <c r="OOU3" s="47"/>
      <c r="OOV3" s="47"/>
      <c r="OOW3" s="47"/>
      <c r="OOX3" s="47"/>
      <c r="OOY3" s="47"/>
      <c r="OOZ3" s="47"/>
      <c r="OPA3" s="47"/>
      <c r="OPB3" s="47"/>
      <c r="OPC3" s="47"/>
      <c r="OPD3" s="47"/>
      <c r="OPE3" s="47"/>
      <c r="OPF3" s="47"/>
      <c r="OPG3" s="47"/>
      <c r="OPH3" s="47"/>
      <c r="OPI3" s="47"/>
      <c r="OPJ3" s="47"/>
      <c r="OPK3" s="47"/>
      <c r="OPL3" s="47"/>
      <c r="OPM3" s="47"/>
      <c r="OPN3" s="47"/>
      <c r="OPO3" s="47"/>
      <c r="OPP3" s="47"/>
      <c r="OPQ3" s="47"/>
      <c r="OPR3" s="47"/>
      <c r="OPS3" s="47"/>
      <c r="OPT3" s="47"/>
      <c r="OPU3" s="47"/>
      <c r="OPV3" s="47"/>
      <c r="OPW3" s="47"/>
      <c r="OPX3" s="47"/>
      <c r="OPY3" s="47"/>
      <c r="OPZ3" s="47"/>
      <c r="OQA3" s="47"/>
      <c r="OQB3" s="47"/>
      <c r="OQC3" s="47"/>
      <c r="OQD3" s="47"/>
      <c r="OQE3" s="47"/>
      <c r="OQF3" s="47"/>
      <c r="OQG3" s="47"/>
      <c r="OQH3" s="47"/>
      <c r="OQI3" s="47"/>
      <c r="OQJ3" s="47"/>
      <c r="OQK3" s="47"/>
      <c r="OQL3" s="47"/>
      <c r="OQM3" s="47"/>
      <c r="OQN3" s="47"/>
      <c r="OQO3" s="47"/>
      <c r="OQP3" s="47"/>
      <c r="OQQ3" s="47"/>
      <c r="OQR3" s="47"/>
      <c r="OQS3" s="47"/>
      <c r="OQT3" s="47"/>
      <c r="OQU3" s="47"/>
      <c r="OQV3" s="47"/>
      <c r="OQW3" s="47"/>
      <c r="OQX3" s="47"/>
      <c r="OQY3" s="47"/>
      <c r="OQZ3" s="47"/>
      <c r="ORA3" s="47"/>
      <c r="ORB3" s="47"/>
      <c r="ORC3" s="47"/>
      <c r="ORD3" s="47"/>
      <c r="ORE3" s="47"/>
      <c r="ORF3" s="47"/>
      <c r="ORG3" s="47"/>
      <c r="ORH3" s="47"/>
      <c r="ORI3" s="47"/>
      <c r="ORJ3" s="47"/>
      <c r="ORK3" s="47"/>
      <c r="ORL3" s="47"/>
      <c r="ORM3" s="47"/>
      <c r="ORN3" s="47"/>
      <c r="ORO3" s="47"/>
      <c r="ORP3" s="47"/>
      <c r="ORQ3" s="47"/>
      <c r="ORR3" s="47"/>
      <c r="ORS3" s="47"/>
      <c r="ORT3" s="47"/>
      <c r="ORU3" s="47"/>
      <c r="ORV3" s="47"/>
      <c r="ORW3" s="47"/>
      <c r="ORX3" s="47"/>
      <c r="ORY3" s="47"/>
      <c r="ORZ3" s="47"/>
      <c r="OSA3" s="47"/>
      <c r="OSB3" s="47"/>
      <c r="OSC3" s="47"/>
      <c r="OSD3" s="47"/>
      <c r="OSE3" s="47"/>
      <c r="OSF3" s="47"/>
      <c r="OSG3" s="47"/>
      <c r="OSH3" s="47"/>
      <c r="OSI3" s="47"/>
      <c r="OSJ3" s="47"/>
      <c r="OSK3" s="47"/>
      <c r="OSL3" s="47"/>
      <c r="OSM3" s="47"/>
      <c r="OSN3" s="47"/>
      <c r="OSO3" s="47"/>
      <c r="OSP3" s="47"/>
      <c r="OSQ3" s="47"/>
      <c r="OSR3" s="47"/>
      <c r="OSS3" s="47"/>
      <c r="OST3" s="47"/>
      <c r="OSU3" s="47"/>
      <c r="OSV3" s="47"/>
      <c r="OSW3" s="47"/>
      <c r="OSX3" s="47"/>
      <c r="OSY3" s="47"/>
      <c r="OSZ3" s="47"/>
      <c r="OTA3" s="47"/>
      <c r="OTB3" s="47"/>
      <c r="OTC3" s="47"/>
      <c r="OTD3" s="47"/>
      <c r="OTE3" s="47"/>
      <c r="OTF3" s="47"/>
      <c r="OTG3" s="47"/>
      <c r="OTH3" s="47"/>
      <c r="OTI3" s="47"/>
      <c r="OTJ3" s="47"/>
      <c r="OTK3" s="47"/>
      <c r="OTL3" s="47"/>
      <c r="OTM3" s="47"/>
      <c r="OTN3" s="47"/>
      <c r="OTO3" s="47"/>
      <c r="OTP3" s="47"/>
      <c r="OTQ3" s="47"/>
      <c r="OTR3" s="47"/>
      <c r="OTS3" s="47"/>
      <c r="OTT3" s="47"/>
      <c r="OTU3" s="47"/>
      <c r="OTV3" s="47"/>
      <c r="OTW3" s="47"/>
      <c r="OTX3" s="47"/>
      <c r="OTY3" s="47"/>
      <c r="OTZ3" s="47"/>
      <c r="OUA3" s="47"/>
      <c r="OUB3" s="47"/>
      <c r="OUC3" s="47"/>
      <c r="OUD3" s="47"/>
      <c r="OUE3" s="47"/>
      <c r="OUF3" s="47"/>
      <c r="OUG3" s="47"/>
      <c r="OUH3" s="47"/>
      <c r="OUI3" s="47"/>
      <c r="OUJ3" s="47"/>
      <c r="OUK3" s="47"/>
      <c r="OUL3" s="47"/>
      <c r="OUM3" s="47"/>
      <c r="OUN3" s="47"/>
      <c r="OUO3" s="47"/>
      <c r="OUP3" s="47"/>
      <c r="OUQ3" s="47"/>
      <c r="OUR3" s="47"/>
      <c r="OUS3" s="47"/>
      <c r="OUT3" s="47"/>
      <c r="OUU3" s="47"/>
      <c r="OUV3" s="47"/>
      <c r="OUW3" s="47"/>
      <c r="OUX3" s="47"/>
      <c r="OUY3" s="47"/>
      <c r="OUZ3" s="47"/>
      <c r="OVA3" s="47"/>
      <c r="OVB3" s="47"/>
      <c r="OVC3" s="47"/>
      <c r="OVD3" s="47"/>
      <c r="OVE3" s="47"/>
      <c r="OVF3" s="47"/>
      <c r="OVG3" s="47"/>
      <c r="OVH3" s="47"/>
      <c r="OVI3" s="47"/>
      <c r="OVJ3" s="47"/>
      <c r="OVK3" s="47"/>
      <c r="OVL3" s="47"/>
      <c r="OVM3" s="47"/>
      <c r="OVN3" s="47"/>
      <c r="OVO3" s="47"/>
      <c r="OVP3" s="47"/>
      <c r="OVQ3" s="47"/>
      <c r="OVR3" s="47"/>
      <c r="OVS3" s="47"/>
      <c r="OVT3" s="47"/>
      <c r="OVU3" s="47"/>
      <c r="OVV3" s="47"/>
      <c r="OVW3" s="47"/>
      <c r="OVX3" s="47"/>
      <c r="OVY3" s="47"/>
      <c r="OVZ3" s="47"/>
      <c r="OWA3" s="47"/>
      <c r="OWB3" s="47"/>
      <c r="OWC3" s="47"/>
      <c r="OWD3" s="47"/>
      <c r="OWE3" s="47"/>
      <c r="OWF3" s="47"/>
      <c r="OWG3" s="47"/>
      <c r="OWH3" s="47"/>
      <c r="OWI3" s="47"/>
      <c r="OWJ3" s="47"/>
      <c r="OWK3" s="47"/>
      <c r="OWL3" s="47"/>
      <c r="OWM3" s="47"/>
      <c r="OWN3" s="47"/>
      <c r="OWO3" s="47"/>
      <c r="OWP3" s="47"/>
      <c r="OWQ3" s="47"/>
      <c r="OWR3" s="47"/>
      <c r="OWS3" s="47"/>
      <c r="OWT3" s="47"/>
      <c r="OWU3" s="47"/>
      <c r="OWV3" s="47"/>
      <c r="OWW3" s="47"/>
      <c r="OWX3" s="47"/>
      <c r="OWY3" s="47"/>
      <c r="OWZ3" s="47"/>
      <c r="OXA3" s="47"/>
      <c r="OXB3" s="47"/>
      <c r="OXC3" s="47"/>
      <c r="OXD3" s="47"/>
      <c r="OXE3" s="47"/>
      <c r="OXF3" s="47"/>
      <c r="OXG3" s="47"/>
      <c r="OXH3" s="47"/>
      <c r="OXI3" s="47"/>
      <c r="OXJ3" s="47"/>
      <c r="OXK3" s="47"/>
      <c r="OXL3" s="47"/>
      <c r="OXM3" s="47"/>
      <c r="OXN3" s="47"/>
      <c r="OXO3" s="47"/>
      <c r="OXP3" s="47"/>
      <c r="OXQ3" s="47"/>
      <c r="OXR3" s="47"/>
      <c r="OXS3" s="47"/>
      <c r="OXT3" s="47"/>
      <c r="OXU3" s="47"/>
      <c r="OXV3" s="47"/>
      <c r="OXW3" s="47"/>
      <c r="OXX3" s="47"/>
      <c r="OXY3" s="47"/>
      <c r="OXZ3" s="47"/>
      <c r="OYA3" s="47"/>
      <c r="OYB3" s="47"/>
      <c r="OYC3" s="47"/>
      <c r="OYD3" s="47"/>
      <c r="OYE3" s="47"/>
      <c r="OYF3" s="47"/>
      <c r="OYG3" s="47"/>
      <c r="OYH3" s="47"/>
      <c r="OYI3" s="47"/>
      <c r="OYJ3" s="47"/>
      <c r="OYK3" s="47"/>
      <c r="OYL3" s="47"/>
      <c r="OYM3" s="47"/>
      <c r="OYN3" s="47"/>
      <c r="OYO3" s="47"/>
      <c r="OYP3" s="47"/>
      <c r="OYQ3" s="47"/>
      <c r="OYR3" s="47"/>
      <c r="OYS3" s="47"/>
      <c r="OYT3" s="47"/>
      <c r="OYU3" s="47"/>
      <c r="OYV3" s="47"/>
      <c r="OYW3" s="47"/>
      <c r="OYX3" s="47"/>
      <c r="OYY3" s="47"/>
      <c r="OYZ3" s="47"/>
      <c r="OZA3" s="47"/>
      <c r="OZB3" s="47"/>
      <c r="OZC3" s="47"/>
      <c r="OZD3" s="47"/>
      <c r="OZE3" s="47"/>
      <c r="OZF3" s="47"/>
      <c r="OZG3" s="47"/>
      <c r="OZH3" s="47"/>
      <c r="OZI3" s="47"/>
      <c r="OZJ3" s="47"/>
      <c r="OZK3" s="47"/>
      <c r="OZL3" s="47"/>
      <c r="OZM3" s="47"/>
      <c r="OZN3" s="47"/>
      <c r="OZO3" s="47"/>
      <c r="OZP3" s="47"/>
      <c r="OZQ3" s="47"/>
      <c r="OZR3" s="47"/>
      <c r="OZS3" s="47"/>
      <c r="OZT3" s="47"/>
      <c r="OZU3" s="47"/>
      <c r="OZV3" s="47"/>
      <c r="OZW3" s="47"/>
      <c r="OZX3" s="47"/>
      <c r="OZY3" s="47"/>
      <c r="OZZ3" s="47"/>
      <c r="PAA3" s="47"/>
      <c r="PAB3" s="47"/>
      <c r="PAC3" s="47"/>
      <c r="PAD3" s="47"/>
      <c r="PAE3" s="47"/>
      <c r="PAF3" s="47"/>
      <c r="PAG3" s="47"/>
      <c r="PAH3" s="47"/>
      <c r="PAI3" s="47"/>
      <c r="PAJ3" s="47"/>
      <c r="PAK3" s="47"/>
      <c r="PAL3" s="47"/>
      <c r="PAM3" s="47"/>
      <c r="PAN3" s="47"/>
      <c r="PAO3" s="47"/>
      <c r="PAP3" s="47"/>
      <c r="PAQ3" s="47"/>
      <c r="PAR3" s="47"/>
      <c r="PAS3" s="47"/>
      <c r="PAT3" s="47"/>
      <c r="PAU3" s="47"/>
      <c r="PAV3" s="47"/>
      <c r="PAW3" s="47"/>
      <c r="PAX3" s="47"/>
      <c r="PAY3" s="47"/>
      <c r="PAZ3" s="47"/>
      <c r="PBA3" s="47"/>
      <c r="PBB3" s="47"/>
      <c r="PBC3" s="47"/>
      <c r="PBD3" s="47"/>
      <c r="PBE3" s="47"/>
      <c r="PBF3" s="47"/>
      <c r="PBG3" s="47"/>
      <c r="PBH3" s="47"/>
      <c r="PBI3" s="47"/>
      <c r="PBJ3" s="47"/>
      <c r="PBK3" s="47"/>
      <c r="PBL3" s="47"/>
      <c r="PBM3" s="47"/>
      <c r="PBN3" s="47"/>
      <c r="PBO3" s="47"/>
      <c r="PBP3" s="47"/>
      <c r="PBQ3" s="47"/>
      <c r="PBR3" s="47"/>
      <c r="PBS3" s="47"/>
      <c r="PBT3" s="47"/>
      <c r="PBU3" s="47"/>
      <c r="PBV3" s="47"/>
      <c r="PBW3" s="47"/>
      <c r="PBX3" s="47"/>
      <c r="PBY3" s="47"/>
      <c r="PBZ3" s="47"/>
      <c r="PCA3" s="47"/>
      <c r="PCB3" s="47"/>
      <c r="PCC3" s="47"/>
      <c r="PCD3" s="47"/>
      <c r="PCE3" s="47"/>
      <c r="PCF3" s="47"/>
      <c r="PCG3" s="47"/>
      <c r="PCH3" s="47"/>
      <c r="PCI3" s="47"/>
      <c r="PCJ3" s="47"/>
      <c r="PCK3" s="47"/>
      <c r="PCL3" s="47"/>
      <c r="PCM3" s="47"/>
      <c r="PCN3" s="47"/>
      <c r="PCO3" s="47"/>
      <c r="PCP3" s="47"/>
      <c r="PCQ3" s="47"/>
      <c r="PCR3" s="47"/>
      <c r="PCS3" s="47"/>
      <c r="PCT3" s="47"/>
      <c r="PCU3" s="47"/>
      <c r="PCV3" s="47"/>
      <c r="PCW3" s="47"/>
      <c r="PCX3" s="47"/>
      <c r="PCY3" s="47"/>
      <c r="PCZ3" s="47"/>
      <c r="PDA3" s="47"/>
      <c r="PDB3" s="47"/>
      <c r="PDC3" s="47"/>
      <c r="PDD3" s="47"/>
      <c r="PDE3" s="47"/>
      <c r="PDF3" s="47"/>
      <c r="PDG3" s="47"/>
      <c r="PDH3" s="47"/>
      <c r="PDI3" s="47"/>
      <c r="PDJ3" s="47"/>
      <c r="PDK3" s="47"/>
      <c r="PDL3" s="47"/>
      <c r="PDM3" s="47"/>
      <c r="PDN3" s="47"/>
      <c r="PDO3" s="47"/>
      <c r="PDP3" s="47"/>
      <c r="PDQ3" s="47"/>
      <c r="PDR3" s="47"/>
      <c r="PDS3" s="47"/>
      <c r="PDT3" s="47"/>
      <c r="PDU3" s="47"/>
      <c r="PDV3" s="47"/>
      <c r="PDW3" s="47"/>
      <c r="PDX3" s="47"/>
      <c r="PDY3" s="47"/>
      <c r="PDZ3" s="47"/>
      <c r="PEA3" s="47"/>
      <c r="PEB3" s="47"/>
      <c r="PEC3" s="47"/>
      <c r="PED3" s="47"/>
      <c r="PEE3" s="47"/>
      <c r="PEF3" s="47"/>
      <c r="PEG3" s="47"/>
      <c r="PEH3" s="47"/>
      <c r="PEI3" s="47"/>
      <c r="PEJ3" s="47"/>
      <c r="PEK3" s="47"/>
      <c r="PEL3" s="47"/>
      <c r="PEM3" s="47"/>
      <c r="PEN3" s="47"/>
      <c r="PEO3" s="47"/>
      <c r="PEP3" s="47"/>
      <c r="PEQ3" s="47"/>
      <c r="PER3" s="47"/>
      <c r="PES3" s="47"/>
      <c r="PET3" s="47"/>
      <c r="PEU3" s="47"/>
      <c r="PEV3" s="47"/>
      <c r="PEW3" s="47"/>
      <c r="PEX3" s="47"/>
      <c r="PEY3" s="47"/>
      <c r="PEZ3" s="47"/>
      <c r="PFA3" s="47"/>
      <c r="PFB3" s="47"/>
      <c r="PFC3" s="47"/>
      <c r="PFD3" s="47"/>
      <c r="PFE3" s="47"/>
      <c r="PFF3" s="47"/>
      <c r="PFG3" s="47"/>
      <c r="PFH3" s="47"/>
      <c r="PFI3" s="47"/>
      <c r="PFJ3" s="47"/>
      <c r="PFK3" s="47"/>
      <c r="PFL3" s="47"/>
      <c r="PFM3" s="47"/>
      <c r="PFN3" s="47"/>
      <c r="PFO3" s="47"/>
      <c r="PFP3" s="47"/>
      <c r="PFQ3" s="47"/>
      <c r="PFR3" s="47"/>
      <c r="PFS3" s="47"/>
      <c r="PFT3" s="47"/>
      <c r="PFU3" s="47"/>
      <c r="PFV3" s="47"/>
      <c r="PFW3" s="47"/>
      <c r="PFX3" s="47"/>
      <c r="PFY3" s="47"/>
      <c r="PFZ3" s="47"/>
      <c r="PGA3" s="47"/>
      <c r="PGB3" s="47"/>
      <c r="PGC3" s="47"/>
      <c r="PGD3" s="47"/>
      <c r="PGE3" s="47"/>
      <c r="PGF3" s="47"/>
      <c r="PGG3" s="47"/>
      <c r="PGH3" s="47"/>
      <c r="PGI3" s="47"/>
      <c r="PGJ3" s="47"/>
      <c r="PGK3" s="47"/>
      <c r="PGL3" s="47"/>
      <c r="PGM3" s="47"/>
      <c r="PGN3" s="47"/>
      <c r="PGO3" s="47"/>
      <c r="PGP3" s="47"/>
      <c r="PGQ3" s="47"/>
      <c r="PGR3" s="47"/>
      <c r="PGS3" s="47"/>
      <c r="PGT3" s="47"/>
      <c r="PGU3" s="47"/>
      <c r="PGV3" s="47"/>
      <c r="PGW3" s="47"/>
      <c r="PGX3" s="47"/>
      <c r="PGY3" s="47"/>
      <c r="PGZ3" s="47"/>
      <c r="PHA3" s="47"/>
      <c r="PHB3" s="47"/>
      <c r="PHC3" s="47"/>
      <c r="PHD3" s="47"/>
      <c r="PHE3" s="47"/>
      <c r="PHF3" s="47"/>
      <c r="PHG3" s="47"/>
      <c r="PHH3" s="47"/>
      <c r="PHI3" s="47"/>
      <c r="PHJ3" s="47"/>
      <c r="PHK3" s="47"/>
      <c r="PHL3" s="47"/>
      <c r="PHM3" s="47"/>
      <c r="PHN3" s="47"/>
      <c r="PHO3" s="47"/>
      <c r="PHP3" s="47"/>
      <c r="PHQ3" s="47"/>
      <c r="PHR3" s="47"/>
      <c r="PHS3" s="47"/>
      <c r="PHT3" s="47"/>
      <c r="PHU3" s="47"/>
      <c r="PHV3" s="47"/>
      <c r="PHW3" s="47"/>
      <c r="PHX3" s="47"/>
      <c r="PHY3" s="47"/>
      <c r="PHZ3" s="47"/>
      <c r="PIA3" s="47"/>
      <c r="PIB3" s="47"/>
      <c r="PIC3" s="47"/>
      <c r="PID3" s="47"/>
      <c r="PIE3" s="47"/>
      <c r="PIF3" s="47"/>
      <c r="PIG3" s="47"/>
      <c r="PIH3" s="47"/>
      <c r="PII3" s="47"/>
      <c r="PIJ3" s="47"/>
      <c r="PIK3" s="47"/>
      <c r="PIL3" s="47"/>
      <c r="PIM3" s="47"/>
      <c r="PIN3" s="47"/>
      <c r="PIO3" s="47"/>
      <c r="PIP3" s="47"/>
      <c r="PIQ3" s="47"/>
      <c r="PIR3" s="47"/>
      <c r="PIS3" s="47"/>
      <c r="PIT3" s="47"/>
      <c r="PIU3" s="47"/>
      <c r="PIV3" s="47"/>
      <c r="PIW3" s="47"/>
      <c r="PIX3" s="47"/>
      <c r="PIY3" s="47"/>
      <c r="PIZ3" s="47"/>
      <c r="PJA3" s="47"/>
      <c r="PJB3" s="47"/>
      <c r="PJC3" s="47"/>
      <c r="PJD3" s="47"/>
      <c r="PJE3" s="47"/>
      <c r="PJF3" s="47"/>
      <c r="PJG3" s="47"/>
      <c r="PJH3" s="47"/>
      <c r="PJI3" s="47"/>
      <c r="PJJ3" s="47"/>
      <c r="PJK3" s="47"/>
      <c r="PJL3" s="47"/>
      <c r="PJM3" s="47"/>
      <c r="PJN3" s="47"/>
      <c r="PJO3" s="47"/>
      <c r="PJP3" s="47"/>
      <c r="PJQ3" s="47"/>
      <c r="PJR3" s="47"/>
      <c r="PJS3" s="47"/>
      <c r="PJT3" s="47"/>
      <c r="PJU3" s="47"/>
      <c r="PJV3" s="47"/>
      <c r="PJW3" s="47"/>
      <c r="PJX3" s="47"/>
      <c r="PJY3" s="47"/>
      <c r="PJZ3" s="47"/>
      <c r="PKA3" s="47"/>
      <c r="PKB3" s="47"/>
      <c r="PKC3" s="47"/>
      <c r="PKD3" s="47"/>
      <c r="PKE3" s="47"/>
      <c r="PKF3" s="47"/>
      <c r="PKG3" s="47"/>
      <c r="PKH3" s="47"/>
      <c r="PKI3" s="47"/>
      <c r="PKJ3" s="47"/>
      <c r="PKK3" s="47"/>
      <c r="PKL3" s="47"/>
      <c r="PKM3" s="47"/>
      <c r="PKN3" s="47"/>
      <c r="PKO3" s="47"/>
      <c r="PKP3" s="47"/>
      <c r="PKQ3" s="47"/>
      <c r="PKR3" s="47"/>
      <c r="PKS3" s="47"/>
      <c r="PKT3" s="47"/>
      <c r="PKU3" s="47"/>
      <c r="PKV3" s="47"/>
      <c r="PKW3" s="47"/>
      <c r="PKX3" s="47"/>
      <c r="PKY3" s="47"/>
      <c r="PKZ3" s="47"/>
      <c r="PLA3" s="47"/>
      <c r="PLB3" s="47"/>
      <c r="PLC3" s="47"/>
      <c r="PLD3" s="47"/>
      <c r="PLE3" s="47"/>
      <c r="PLF3" s="47"/>
      <c r="PLG3" s="47"/>
      <c r="PLH3" s="47"/>
      <c r="PLI3" s="47"/>
      <c r="PLJ3" s="47"/>
      <c r="PLK3" s="47"/>
      <c r="PLL3" s="47"/>
      <c r="PLM3" s="47"/>
      <c r="PLN3" s="47"/>
      <c r="PLO3" s="47"/>
      <c r="PLP3" s="47"/>
      <c r="PLQ3" s="47"/>
      <c r="PLR3" s="47"/>
      <c r="PLS3" s="47"/>
      <c r="PLT3" s="47"/>
      <c r="PLU3" s="47"/>
      <c r="PLV3" s="47"/>
      <c r="PLW3" s="47"/>
      <c r="PLX3" s="47"/>
      <c r="PLY3" s="47"/>
      <c r="PLZ3" s="47"/>
      <c r="PMA3" s="47"/>
      <c r="PMB3" s="47"/>
      <c r="PMC3" s="47"/>
      <c r="PMD3" s="47"/>
      <c r="PME3" s="47"/>
      <c r="PMF3" s="47"/>
      <c r="PMG3" s="47"/>
      <c r="PMH3" s="47"/>
      <c r="PMI3" s="47"/>
      <c r="PMJ3" s="47"/>
      <c r="PMK3" s="47"/>
      <c r="PML3" s="47"/>
      <c r="PMM3" s="47"/>
      <c r="PMN3" s="47"/>
      <c r="PMO3" s="47"/>
      <c r="PMP3" s="47"/>
      <c r="PMQ3" s="47"/>
      <c r="PMR3" s="47"/>
      <c r="PMS3" s="47"/>
      <c r="PMT3" s="47"/>
      <c r="PMU3" s="47"/>
      <c r="PMV3" s="47"/>
      <c r="PMW3" s="47"/>
      <c r="PMX3" s="47"/>
      <c r="PMY3" s="47"/>
      <c r="PMZ3" s="47"/>
      <c r="PNA3" s="47"/>
      <c r="PNB3" s="47"/>
      <c r="PNC3" s="47"/>
      <c r="PND3" s="47"/>
      <c r="PNE3" s="47"/>
      <c r="PNF3" s="47"/>
      <c r="PNG3" s="47"/>
      <c r="PNH3" s="47"/>
      <c r="PNI3" s="47"/>
      <c r="PNJ3" s="47"/>
      <c r="PNK3" s="47"/>
      <c r="PNL3" s="47"/>
      <c r="PNM3" s="47"/>
      <c r="PNN3" s="47"/>
      <c r="PNO3" s="47"/>
      <c r="PNP3" s="47"/>
      <c r="PNQ3" s="47"/>
      <c r="PNR3" s="47"/>
      <c r="PNS3" s="47"/>
      <c r="PNT3" s="47"/>
      <c r="PNU3" s="47"/>
      <c r="PNV3" s="47"/>
      <c r="PNW3" s="47"/>
      <c r="PNX3" s="47"/>
      <c r="PNY3" s="47"/>
      <c r="PNZ3" s="47"/>
      <c r="POA3" s="47"/>
      <c r="POB3" s="47"/>
      <c r="POC3" s="47"/>
      <c r="POD3" s="47"/>
      <c r="POE3" s="47"/>
      <c r="POF3" s="47"/>
      <c r="POG3" s="47"/>
      <c r="POH3" s="47"/>
      <c r="POI3" s="47"/>
      <c r="POJ3" s="47"/>
      <c r="POK3" s="47"/>
      <c r="POL3" s="47"/>
      <c r="POM3" s="47"/>
      <c r="PON3" s="47"/>
      <c r="POO3" s="47"/>
      <c r="POP3" s="47"/>
      <c r="POQ3" s="47"/>
      <c r="POR3" s="47"/>
      <c r="POS3" s="47"/>
      <c r="POT3" s="47"/>
      <c r="POU3" s="47"/>
      <c r="POV3" s="47"/>
      <c r="POW3" s="47"/>
      <c r="POX3" s="47"/>
      <c r="POY3" s="47"/>
      <c r="POZ3" s="47"/>
      <c r="PPA3" s="47"/>
      <c r="PPB3" s="47"/>
      <c r="PPC3" s="47"/>
      <c r="PPD3" s="47"/>
      <c r="PPE3" s="47"/>
      <c r="PPF3" s="47"/>
      <c r="PPG3" s="47"/>
      <c r="PPH3" s="47"/>
      <c r="PPI3" s="47"/>
      <c r="PPJ3" s="47"/>
      <c r="PPK3" s="47"/>
      <c r="PPL3" s="47"/>
      <c r="PPM3" s="47"/>
      <c r="PPN3" s="47"/>
      <c r="PPO3" s="47"/>
      <c r="PPP3" s="47"/>
      <c r="PPQ3" s="47"/>
      <c r="PPR3" s="47"/>
      <c r="PPS3" s="47"/>
      <c r="PPT3" s="47"/>
      <c r="PPU3" s="47"/>
      <c r="PPV3" s="47"/>
      <c r="PPW3" s="47"/>
      <c r="PPX3" s="47"/>
      <c r="PPY3" s="47"/>
      <c r="PPZ3" s="47"/>
      <c r="PQA3" s="47"/>
      <c r="PQB3" s="47"/>
      <c r="PQC3" s="47"/>
      <c r="PQD3" s="47"/>
      <c r="PQE3" s="47"/>
      <c r="PQF3" s="47"/>
      <c r="PQG3" s="47"/>
      <c r="PQH3" s="47"/>
      <c r="PQI3" s="47"/>
      <c r="PQJ3" s="47"/>
      <c r="PQK3" s="47"/>
      <c r="PQL3" s="47"/>
      <c r="PQM3" s="47"/>
      <c r="PQN3" s="47"/>
      <c r="PQO3" s="47"/>
      <c r="PQP3" s="47"/>
      <c r="PQQ3" s="47"/>
      <c r="PQR3" s="47"/>
      <c r="PQS3" s="47"/>
      <c r="PQT3" s="47"/>
      <c r="PQU3" s="47"/>
      <c r="PQV3" s="47"/>
      <c r="PQW3" s="47"/>
      <c r="PQX3" s="47"/>
      <c r="PQY3" s="47"/>
      <c r="PQZ3" s="47"/>
      <c r="PRA3" s="47"/>
      <c r="PRB3" s="47"/>
      <c r="PRC3" s="47"/>
      <c r="PRD3" s="47"/>
      <c r="PRE3" s="47"/>
      <c r="PRF3" s="47"/>
      <c r="PRG3" s="47"/>
      <c r="PRH3" s="47"/>
      <c r="PRI3" s="47"/>
      <c r="PRJ3" s="47"/>
      <c r="PRK3" s="47"/>
      <c r="PRL3" s="47"/>
      <c r="PRM3" s="47"/>
      <c r="PRN3" s="47"/>
      <c r="PRO3" s="47"/>
      <c r="PRP3" s="47"/>
      <c r="PRQ3" s="47"/>
      <c r="PRR3" s="47"/>
      <c r="PRS3" s="47"/>
      <c r="PRT3" s="47"/>
      <c r="PRU3" s="47"/>
      <c r="PRV3" s="47"/>
      <c r="PRW3" s="47"/>
      <c r="PRX3" s="47"/>
      <c r="PRY3" s="47"/>
      <c r="PRZ3" s="47"/>
      <c r="PSA3" s="47"/>
      <c r="PSB3" s="47"/>
      <c r="PSC3" s="47"/>
      <c r="PSD3" s="47"/>
      <c r="PSE3" s="47"/>
      <c r="PSF3" s="47"/>
      <c r="PSG3" s="47"/>
      <c r="PSH3" s="47"/>
      <c r="PSI3" s="47"/>
      <c r="PSJ3" s="47"/>
      <c r="PSK3" s="47"/>
      <c r="PSL3" s="47"/>
      <c r="PSM3" s="47"/>
      <c r="PSN3" s="47"/>
      <c r="PSO3" s="47"/>
      <c r="PSP3" s="47"/>
      <c r="PSQ3" s="47"/>
      <c r="PSR3" s="47"/>
      <c r="PSS3" s="47"/>
      <c r="PST3" s="47"/>
      <c r="PSU3" s="47"/>
      <c r="PSV3" s="47"/>
      <c r="PSW3" s="47"/>
      <c r="PSX3" s="47"/>
      <c r="PSY3" s="47"/>
      <c r="PSZ3" s="47"/>
      <c r="PTA3" s="47"/>
      <c r="PTB3" s="47"/>
      <c r="PTC3" s="47"/>
      <c r="PTD3" s="47"/>
      <c r="PTE3" s="47"/>
      <c r="PTF3" s="47"/>
      <c r="PTG3" s="47"/>
      <c r="PTH3" s="47"/>
      <c r="PTI3" s="47"/>
      <c r="PTJ3" s="47"/>
      <c r="PTK3" s="47"/>
      <c r="PTL3" s="47"/>
      <c r="PTM3" s="47"/>
      <c r="PTN3" s="47"/>
      <c r="PTO3" s="47"/>
      <c r="PTP3" s="47"/>
      <c r="PTQ3" s="47"/>
      <c r="PTR3" s="47"/>
      <c r="PTS3" s="47"/>
      <c r="PTT3" s="47"/>
      <c r="PTU3" s="47"/>
      <c r="PTV3" s="47"/>
      <c r="PTW3" s="47"/>
      <c r="PTX3" s="47"/>
      <c r="PTY3" s="47"/>
      <c r="PTZ3" s="47"/>
      <c r="PUA3" s="47"/>
      <c r="PUB3" s="47"/>
      <c r="PUC3" s="47"/>
      <c r="PUD3" s="47"/>
      <c r="PUE3" s="47"/>
      <c r="PUF3" s="47"/>
      <c r="PUG3" s="47"/>
      <c r="PUH3" s="47"/>
      <c r="PUI3" s="47"/>
      <c r="PUJ3" s="47"/>
      <c r="PUK3" s="47"/>
      <c r="PUL3" s="47"/>
      <c r="PUM3" s="47"/>
      <c r="PUN3" s="47"/>
      <c r="PUO3" s="47"/>
      <c r="PUP3" s="47"/>
      <c r="PUQ3" s="47"/>
      <c r="PUR3" s="47"/>
      <c r="PUS3" s="47"/>
      <c r="PUT3" s="47"/>
      <c r="PUU3" s="47"/>
      <c r="PUV3" s="47"/>
      <c r="PUW3" s="47"/>
      <c r="PUX3" s="47"/>
      <c r="PUY3" s="47"/>
      <c r="PUZ3" s="47"/>
      <c r="PVA3" s="47"/>
      <c r="PVB3" s="47"/>
      <c r="PVC3" s="47"/>
      <c r="PVD3" s="47"/>
      <c r="PVE3" s="47"/>
      <c r="PVF3" s="47"/>
      <c r="PVG3" s="47"/>
      <c r="PVH3" s="47"/>
      <c r="PVI3" s="47"/>
      <c r="PVJ3" s="47"/>
      <c r="PVK3" s="47"/>
      <c r="PVL3" s="47"/>
      <c r="PVM3" s="47"/>
      <c r="PVN3" s="47"/>
      <c r="PVO3" s="47"/>
      <c r="PVP3" s="47"/>
      <c r="PVQ3" s="47"/>
      <c r="PVR3" s="47"/>
      <c r="PVS3" s="47"/>
      <c r="PVT3" s="47"/>
      <c r="PVU3" s="47"/>
      <c r="PVV3" s="47"/>
      <c r="PVW3" s="47"/>
      <c r="PVX3" s="47"/>
      <c r="PVY3" s="47"/>
      <c r="PVZ3" s="47"/>
      <c r="PWA3" s="47"/>
      <c r="PWB3" s="47"/>
      <c r="PWC3" s="47"/>
      <c r="PWD3" s="47"/>
      <c r="PWE3" s="47"/>
      <c r="PWF3" s="47"/>
      <c r="PWG3" s="47"/>
      <c r="PWH3" s="47"/>
      <c r="PWI3" s="47"/>
      <c r="PWJ3" s="47"/>
      <c r="PWK3" s="47"/>
      <c r="PWL3" s="47"/>
      <c r="PWM3" s="47"/>
      <c r="PWN3" s="47"/>
      <c r="PWO3" s="47"/>
      <c r="PWP3" s="47"/>
      <c r="PWQ3" s="47"/>
      <c r="PWR3" s="47"/>
      <c r="PWS3" s="47"/>
      <c r="PWT3" s="47"/>
      <c r="PWU3" s="47"/>
      <c r="PWV3" s="47"/>
      <c r="PWW3" s="47"/>
      <c r="PWX3" s="47"/>
      <c r="PWY3" s="47"/>
      <c r="PWZ3" s="47"/>
      <c r="PXA3" s="47"/>
      <c r="PXB3" s="47"/>
      <c r="PXC3" s="47"/>
      <c r="PXD3" s="47"/>
      <c r="PXE3" s="47"/>
      <c r="PXF3" s="47"/>
      <c r="PXG3" s="47"/>
      <c r="PXH3" s="47"/>
      <c r="PXI3" s="47"/>
      <c r="PXJ3" s="47"/>
      <c r="PXK3" s="47"/>
      <c r="PXL3" s="47"/>
      <c r="PXM3" s="47"/>
      <c r="PXN3" s="47"/>
      <c r="PXO3" s="47"/>
      <c r="PXP3" s="47"/>
      <c r="PXQ3" s="47"/>
      <c r="PXR3" s="47"/>
      <c r="PXS3" s="47"/>
      <c r="PXT3" s="47"/>
      <c r="PXU3" s="47"/>
      <c r="PXV3" s="47"/>
      <c r="PXW3" s="47"/>
      <c r="PXX3" s="47"/>
      <c r="PXY3" s="47"/>
      <c r="PXZ3" s="47"/>
      <c r="PYA3" s="47"/>
      <c r="PYB3" s="47"/>
      <c r="PYC3" s="47"/>
      <c r="PYD3" s="47"/>
      <c r="PYE3" s="47"/>
      <c r="PYF3" s="47"/>
      <c r="PYG3" s="47"/>
      <c r="PYH3" s="47"/>
      <c r="PYI3" s="47"/>
      <c r="PYJ3" s="47"/>
      <c r="PYK3" s="47"/>
      <c r="PYL3" s="47"/>
      <c r="PYM3" s="47"/>
      <c r="PYN3" s="47"/>
      <c r="PYO3" s="47"/>
      <c r="PYP3" s="47"/>
      <c r="PYQ3" s="47"/>
      <c r="PYR3" s="47"/>
      <c r="PYS3" s="47"/>
      <c r="PYT3" s="47"/>
      <c r="PYU3" s="47"/>
      <c r="PYV3" s="47"/>
      <c r="PYW3" s="47"/>
      <c r="PYX3" s="47"/>
      <c r="PYY3" s="47"/>
      <c r="PYZ3" s="47"/>
      <c r="PZA3" s="47"/>
      <c r="PZB3" s="47"/>
      <c r="PZC3" s="47"/>
      <c r="PZD3" s="47"/>
      <c r="PZE3" s="47"/>
      <c r="PZF3" s="47"/>
      <c r="PZG3" s="47"/>
      <c r="PZH3" s="47"/>
      <c r="PZI3" s="47"/>
      <c r="PZJ3" s="47"/>
      <c r="PZK3" s="47"/>
      <c r="PZL3" s="47"/>
      <c r="PZM3" s="47"/>
      <c r="PZN3" s="47"/>
      <c r="PZO3" s="47"/>
      <c r="PZP3" s="47"/>
      <c r="PZQ3" s="47"/>
      <c r="PZR3" s="47"/>
      <c r="PZS3" s="47"/>
      <c r="PZT3" s="47"/>
      <c r="PZU3" s="47"/>
      <c r="PZV3" s="47"/>
      <c r="PZW3" s="47"/>
      <c r="PZX3" s="47"/>
      <c r="PZY3" s="47"/>
      <c r="PZZ3" s="47"/>
      <c r="QAA3" s="47"/>
      <c r="QAB3" s="47"/>
      <c r="QAC3" s="47"/>
      <c r="QAD3" s="47"/>
      <c r="QAE3" s="47"/>
      <c r="QAF3" s="47"/>
      <c r="QAG3" s="47"/>
      <c r="QAH3" s="47"/>
      <c r="QAI3" s="47"/>
      <c r="QAJ3" s="47"/>
      <c r="QAK3" s="47"/>
      <c r="QAL3" s="47"/>
      <c r="QAM3" s="47"/>
      <c r="QAN3" s="47"/>
      <c r="QAO3" s="47"/>
      <c r="QAP3" s="47"/>
      <c r="QAQ3" s="47"/>
      <c r="QAR3" s="47"/>
      <c r="QAS3" s="47"/>
      <c r="QAT3" s="47"/>
      <c r="QAU3" s="47"/>
      <c r="QAV3" s="47"/>
      <c r="QAW3" s="47"/>
      <c r="QAX3" s="47"/>
      <c r="QAY3" s="47"/>
      <c r="QAZ3" s="47"/>
      <c r="QBA3" s="47"/>
      <c r="QBB3" s="47"/>
      <c r="QBC3" s="47"/>
      <c r="QBD3" s="47"/>
      <c r="QBE3" s="47"/>
      <c r="QBF3" s="47"/>
      <c r="QBG3" s="47"/>
      <c r="QBH3" s="47"/>
      <c r="QBI3" s="47"/>
      <c r="QBJ3" s="47"/>
      <c r="QBK3" s="47"/>
      <c r="QBL3" s="47"/>
      <c r="QBM3" s="47"/>
      <c r="QBN3" s="47"/>
      <c r="QBO3" s="47"/>
      <c r="QBP3" s="47"/>
      <c r="QBQ3" s="47"/>
      <c r="QBR3" s="47"/>
      <c r="QBS3" s="47"/>
      <c r="QBT3" s="47"/>
      <c r="QBU3" s="47"/>
      <c r="QBV3" s="47"/>
      <c r="QBW3" s="47"/>
      <c r="QBX3" s="47"/>
      <c r="QBY3" s="47"/>
      <c r="QBZ3" s="47"/>
      <c r="QCA3" s="47"/>
      <c r="QCB3" s="47"/>
      <c r="QCC3" s="47"/>
      <c r="QCD3" s="47"/>
      <c r="QCE3" s="47"/>
      <c r="QCF3" s="47"/>
      <c r="QCG3" s="47"/>
      <c r="QCH3" s="47"/>
      <c r="QCI3" s="47"/>
      <c r="QCJ3" s="47"/>
      <c r="QCK3" s="47"/>
      <c r="QCL3" s="47"/>
      <c r="QCM3" s="47"/>
      <c r="QCN3" s="47"/>
      <c r="QCO3" s="47"/>
      <c r="QCP3" s="47"/>
      <c r="QCQ3" s="47"/>
      <c r="QCR3" s="47"/>
      <c r="QCS3" s="47"/>
      <c r="QCT3" s="47"/>
      <c r="QCU3" s="47"/>
      <c r="QCV3" s="47"/>
      <c r="QCW3" s="47"/>
      <c r="QCX3" s="47"/>
      <c r="QCY3" s="47"/>
      <c r="QCZ3" s="47"/>
      <c r="QDA3" s="47"/>
      <c r="QDB3" s="47"/>
      <c r="QDC3" s="47"/>
      <c r="QDD3" s="47"/>
      <c r="QDE3" s="47"/>
      <c r="QDF3" s="47"/>
      <c r="QDG3" s="47"/>
      <c r="QDH3" s="47"/>
      <c r="QDI3" s="47"/>
      <c r="QDJ3" s="47"/>
      <c r="QDK3" s="47"/>
      <c r="QDL3" s="47"/>
      <c r="QDM3" s="47"/>
      <c r="QDN3" s="47"/>
      <c r="QDO3" s="47"/>
      <c r="QDP3" s="47"/>
      <c r="QDQ3" s="47"/>
      <c r="QDR3" s="47"/>
      <c r="QDS3" s="47"/>
      <c r="QDT3" s="47"/>
      <c r="QDU3" s="47"/>
      <c r="QDV3" s="47"/>
      <c r="QDW3" s="47"/>
      <c r="QDX3" s="47"/>
      <c r="QDY3" s="47"/>
      <c r="QDZ3" s="47"/>
      <c r="QEA3" s="47"/>
      <c r="QEB3" s="47"/>
      <c r="QEC3" s="47"/>
      <c r="QED3" s="47"/>
      <c r="QEE3" s="47"/>
      <c r="QEF3" s="47"/>
      <c r="QEG3" s="47"/>
      <c r="QEH3" s="47"/>
      <c r="QEI3" s="47"/>
      <c r="QEJ3" s="47"/>
      <c r="QEK3" s="47"/>
      <c r="QEL3" s="47"/>
      <c r="QEM3" s="47"/>
      <c r="QEN3" s="47"/>
      <c r="QEO3" s="47"/>
      <c r="QEP3" s="47"/>
      <c r="QEQ3" s="47"/>
      <c r="QER3" s="47"/>
      <c r="QES3" s="47"/>
      <c r="QET3" s="47"/>
      <c r="QEU3" s="47"/>
      <c r="QEV3" s="47"/>
      <c r="QEW3" s="47"/>
      <c r="QEX3" s="47"/>
      <c r="QEY3" s="47"/>
      <c r="QEZ3" s="47"/>
      <c r="QFA3" s="47"/>
      <c r="QFB3" s="47"/>
      <c r="QFC3" s="47"/>
      <c r="QFD3" s="47"/>
      <c r="QFE3" s="47"/>
      <c r="QFF3" s="47"/>
      <c r="QFG3" s="47"/>
      <c r="QFH3" s="47"/>
      <c r="QFI3" s="47"/>
      <c r="QFJ3" s="47"/>
      <c r="QFK3" s="47"/>
      <c r="QFL3" s="47"/>
      <c r="QFM3" s="47"/>
      <c r="QFN3" s="47"/>
      <c r="QFO3" s="47"/>
      <c r="QFP3" s="47"/>
      <c r="QFQ3" s="47"/>
      <c r="QFR3" s="47"/>
      <c r="QFS3" s="47"/>
      <c r="QFT3" s="47"/>
      <c r="QFU3" s="47"/>
      <c r="QFV3" s="47"/>
      <c r="QFW3" s="47"/>
      <c r="QFX3" s="47"/>
      <c r="QFY3" s="47"/>
      <c r="QFZ3" s="47"/>
      <c r="QGA3" s="47"/>
      <c r="QGB3" s="47"/>
      <c r="QGC3" s="47"/>
      <c r="QGD3" s="47"/>
      <c r="QGE3" s="47"/>
      <c r="QGF3" s="47"/>
      <c r="QGG3" s="47"/>
      <c r="QGH3" s="47"/>
      <c r="QGI3" s="47"/>
      <c r="QGJ3" s="47"/>
      <c r="QGK3" s="47"/>
      <c r="QGL3" s="47"/>
      <c r="QGM3" s="47"/>
      <c r="QGN3" s="47"/>
      <c r="QGO3" s="47"/>
      <c r="QGP3" s="47"/>
      <c r="QGQ3" s="47"/>
      <c r="QGR3" s="47"/>
      <c r="QGS3" s="47"/>
      <c r="QGT3" s="47"/>
      <c r="QGU3" s="47"/>
      <c r="QGV3" s="47"/>
      <c r="QGW3" s="47"/>
      <c r="QGX3" s="47"/>
      <c r="QGY3" s="47"/>
      <c r="QGZ3" s="47"/>
      <c r="QHA3" s="47"/>
      <c r="QHB3" s="47"/>
      <c r="QHC3" s="47"/>
      <c r="QHD3" s="47"/>
      <c r="QHE3" s="47"/>
      <c r="QHF3" s="47"/>
      <c r="QHG3" s="47"/>
      <c r="QHH3" s="47"/>
      <c r="QHI3" s="47"/>
      <c r="QHJ3" s="47"/>
      <c r="QHK3" s="47"/>
      <c r="QHL3" s="47"/>
      <c r="QHM3" s="47"/>
      <c r="QHN3" s="47"/>
      <c r="QHO3" s="47"/>
      <c r="QHP3" s="47"/>
      <c r="QHQ3" s="47"/>
      <c r="QHR3" s="47"/>
      <c r="QHS3" s="47"/>
      <c r="QHT3" s="47"/>
      <c r="QHU3" s="47"/>
      <c r="QHV3" s="47"/>
      <c r="QHW3" s="47"/>
      <c r="QHX3" s="47"/>
      <c r="QHY3" s="47"/>
      <c r="QHZ3" s="47"/>
      <c r="QIA3" s="47"/>
      <c r="QIB3" s="47"/>
      <c r="QIC3" s="47"/>
      <c r="QID3" s="47"/>
      <c r="QIE3" s="47"/>
      <c r="QIF3" s="47"/>
      <c r="QIG3" s="47"/>
      <c r="QIH3" s="47"/>
      <c r="QII3" s="47"/>
      <c r="QIJ3" s="47"/>
      <c r="QIK3" s="47"/>
      <c r="QIL3" s="47"/>
      <c r="QIM3" s="47"/>
      <c r="QIN3" s="47"/>
      <c r="QIO3" s="47"/>
      <c r="QIP3" s="47"/>
      <c r="QIQ3" s="47"/>
      <c r="QIR3" s="47"/>
      <c r="QIS3" s="47"/>
      <c r="QIT3" s="47"/>
      <c r="QIU3" s="47"/>
      <c r="QIV3" s="47"/>
      <c r="QIW3" s="47"/>
      <c r="QIX3" s="47"/>
      <c r="QIY3" s="47"/>
      <c r="QIZ3" s="47"/>
      <c r="QJA3" s="47"/>
      <c r="QJB3" s="47"/>
      <c r="QJC3" s="47"/>
      <c r="QJD3" s="47"/>
      <c r="QJE3" s="47"/>
      <c r="QJF3" s="47"/>
      <c r="QJG3" s="47"/>
      <c r="QJH3" s="47"/>
      <c r="QJI3" s="47"/>
      <c r="QJJ3" s="47"/>
      <c r="QJK3" s="47"/>
      <c r="QJL3" s="47"/>
      <c r="QJM3" s="47"/>
      <c r="QJN3" s="47"/>
      <c r="QJO3" s="47"/>
      <c r="QJP3" s="47"/>
      <c r="QJQ3" s="47"/>
      <c r="QJR3" s="47"/>
      <c r="QJS3" s="47"/>
      <c r="QJT3" s="47"/>
      <c r="QJU3" s="47"/>
      <c r="QJV3" s="47"/>
      <c r="QJW3" s="47"/>
      <c r="QJX3" s="47"/>
      <c r="QJY3" s="47"/>
      <c r="QJZ3" s="47"/>
      <c r="QKA3" s="47"/>
      <c r="QKB3" s="47"/>
      <c r="QKC3" s="47"/>
      <c r="QKD3" s="47"/>
      <c r="QKE3" s="47"/>
      <c r="QKF3" s="47"/>
      <c r="QKG3" s="47"/>
      <c r="QKH3" s="47"/>
      <c r="QKI3" s="47"/>
      <c r="QKJ3" s="47"/>
      <c r="QKK3" s="47"/>
      <c r="QKL3" s="47"/>
      <c r="QKM3" s="47"/>
      <c r="QKN3" s="47"/>
      <c r="QKO3" s="47"/>
      <c r="QKP3" s="47"/>
      <c r="QKQ3" s="47"/>
      <c r="QKR3" s="47"/>
      <c r="QKS3" s="47"/>
      <c r="QKT3" s="47"/>
      <c r="QKU3" s="47"/>
      <c r="QKV3" s="47"/>
      <c r="QKW3" s="47"/>
      <c r="QKX3" s="47"/>
      <c r="QKY3" s="47"/>
      <c r="QKZ3" s="47"/>
      <c r="QLA3" s="47"/>
      <c r="QLB3" s="47"/>
      <c r="QLC3" s="47"/>
      <c r="QLD3" s="47"/>
      <c r="QLE3" s="47"/>
      <c r="QLF3" s="47"/>
      <c r="QLG3" s="47"/>
      <c r="QLH3" s="47"/>
      <c r="QLI3" s="47"/>
      <c r="QLJ3" s="47"/>
      <c r="QLK3" s="47"/>
      <c r="QLL3" s="47"/>
      <c r="QLM3" s="47"/>
      <c r="QLN3" s="47"/>
      <c r="QLO3" s="47"/>
      <c r="QLP3" s="47"/>
      <c r="QLQ3" s="47"/>
      <c r="QLR3" s="47"/>
      <c r="QLS3" s="47"/>
      <c r="QLT3" s="47"/>
      <c r="QLU3" s="47"/>
      <c r="QLV3" s="47"/>
      <c r="QLW3" s="47"/>
      <c r="QLX3" s="47"/>
      <c r="QLY3" s="47"/>
      <c r="QLZ3" s="47"/>
      <c r="QMA3" s="47"/>
      <c r="QMB3" s="47"/>
      <c r="QMC3" s="47"/>
      <c r="QMD3" s="47"/>
      <c r="QME3" s="47"/>
      <c r="QMF3" s="47"/>
      <c r="QMG3" s="47"/>
      <c r="QMH3" s="47"/>
      <c r="QMI3" s="47"/>
      <c r="QMJ3" s="47"/>
      <c r="QMK3" s="47"/>
      <c r="QML3" s="47"/>
      <c r="QMM3" s="47"/>
      <c r="QMN3" s="47"/>
      <c r="QMO3" s="47"/>
      <c r="QMP3" s="47"/>
      <c r="QMQ3" s="47"/>
      <c r="QMR3" s="47"/>
      <c r="QMS3" s="47"/>
      <c r="QMT3" s="47"/>
      <c r="QMU3" s="47"/>
      <c r="QMV3" s="47"/>
      <c r="QMW3" s="47"/>
      <c r="QMX3" s="47"/>
      <c r="QMY3" s="47"/>
      <c r="QMZ3" s="47"/>
      <c r="QNA3" s="47"/>
      <c r="QNB3" s="47"/>
      <c r="QNC3" s="47"/>
      <c r="QND3" s="47"/>
      <c r="QNE3" s="47"/>
      <c r="QNF3" s="47"/>
      <c r="QNG3" s="47"/>
      <c r="QNH3" s="47"/>
      <c r="QNI3" s="47"/>
      <c r="QNJ3" s="47"/>
      <c r="QNK3" s="47"/>
      <c r="QNL3" s="47"/>
      <c r="QNM3" s="47"/>
      <c r="QNN3" s="47"/>
      <c r="QNO3" s="47"/>
      <c r="QNP3" s="47"/>
      <c r="QNQ3" s="47"/>
      <c r="QNR3" s="47"/>
      <c r="QNS3" s="47"/>
      <c r="QNT3" s="47"/>
      <c r="QNU3" s="47"/>
      <c r="QNV3" s="47"/>
      <c r="QNW3" s="47"/>
      <c r="QNX3" s="47"/>
      <c r="QNY3" s="47"/>
      <c r="QNZ3" s="47"/>
      <c r="QOA3" s="47"/>
      <c r="QOB3" s="47"/>
      <c r="QOC3" s="47"/>
      <c r="QOD3" s="47"/>
      <c r="QOE3" s="47"/>
      <c r="QOF3" s="47"/>
      <c r="QOG3" s="47"/>
      <c r="QOH3" s="47"/>
      <c r="QOI3" s="47"/>
      <c r="QOJ3" s="47"/>
      <c r="QOK3" s="47"/>
      <c r="QOL3" s="47"/>
      <c r="QOM3" s="47"/>
      <c r="QON3" s="47"/>
      <c r="QOO3" s="47"/>
      <c r="QOP3" s="47"/>
      <c r="QOQ3" s="47"/>
      <c r="QOR3" s="47"/>
      <c r="QOS3" s="47"/>
      <c r="QOT3" s="47"/>
      <c r="QOU3" s="47"/>
      <c r="QOV3" s="47"/>
      <c r="QOW3" s="47"/>
      <c r="QOX3" s="47"/>
      <c r="QOY3" s="47"/>
      <c r="QOZ3" s="47"/>
      <c r="QPA3" s="47"/>
      <c r="QPB3" s="47"/>
      <c r="QPC3" s="47"/>
      <c r="QPD3" s="47"/>
      <c r="QPE3" s="47"/>
      <c r="QPF3" s="47"/>
      <c r="QPG3" s="47"/>
      <c r="QPH3" s="47"/>
      <c r="QPI3" s="47"/>
      <c r="QPJ3" s="47"/>
      <c r="QPK3" s="47"/>
      <c r="QPL3" s="47"/>
      <c r="QPM3" s="47"/>
      <c r="QPN3" s="47"/>
      <c r="QPO3" s="47"/>
      <c r="QPP3" s="47"/>
      <c r="QPQ3" s="47"/>
      <c r="QPR3" s="47"/>
      <c r="QPS3" s="47"/>
      <c r="QPT3" s="47"/>
      <c r="QPU3" s="47"/>
      <c r="QPV3" s="47"/>
      <c r="QPW3" s="47"/>
      <c r="QPX3" s="47"/>
      <c r="QPY3" s="47"/>
      <c r="QPZ3" s="47"/>
      <c r="QQA3" s="47"/>
      <c r="QQB3" s="47"/>
      <c r="QQC3" s="47"/>
      <c r="QQD3" s="47"/>
      <c r="QQE3" s="47"/>
      <c r="QQF3" s="47"/>
      <c r="QQG3" s="47"/>
      <c r="QQH3" s="47"/>
      <c r="QQI3" s="47"/>
      <c r="QQJ3" s="47"/>
      <c r="QQK3" s="47"/>
      <c r="QQL3" s="47"/>
      <c r="QQM3" s="47"/>
      <c r="QQN3" s="47"/>
      <c r="QQO3" s="47"/>
      <c r="QQP3" s="47"/>
      <c r="QQQ3" s="47"/>
      <c r="QQR3" s="47"/>
      <c r="QQS3" s="47"/>
      <c r="QQT3" s="47"/>
      <c r="QQU3" s="47"/>
      <c r="QQV3" s="47"/>
      <c r="QQW3" s="47"/>
      <c r="QQX3" s="47"/>
      <c r="QQY3" s="47"/>
      <c r="QQZ3" s="47"/>
      <c r="QRA3" s="47"/>
      <c r="QRB3" s="47"/>
      <c r="QRC3" s="47"/>
      <c r="QRD3" s="47"/>
      <c r="QRE3" s="47"/>
      <c r="QRF3" s="47"/>
      <c r="QRG3" s="47"/>
      <c r="QRH3" s="47"/>
      <c r="QRI3" s="47"/>
      <c r="QRJ3" s="47"/>
      <c r="QRK3" s="47"/>
      <c r="QRL3" s="47"/>
      <c r="QRM3" s="47"/>
      <c r="QRN3" s="47"/>
      <c r="QRO3" s="47"/>
      <c r="QRP3" s="47"/>
      <c r="QRQ3" s="47"/>
      <c r="QRR3" s="47"/>
      <c r="QRS3" s="47"/>
      <c r="QRT3" s="47"/>
      <c r="QRU3" s="47"/>
      <c r="QRV3" s="47"/>
      <c r="QRW3" s="47"/>
      <c r="QRX3" s="47"/>
      <c r="QRY3" s="47"/>
      <c r="QRZ3" s="47"/>
      <c r="QSA3" s="47"/>
      <c r="QSB3" s="47"/>
      <c r="QSC3" s="47"/>
      <c r="QSD3" s="47"/>
      <c r="QSE3" s="47"/>
      <c r="QSF3" s="47"/>
      <c r="QSG3" s="47"/>
      <c r="QSH3" s="47"/>
      <c r="QSI3" s="47"/>
      <c r="QSJ3" s="47"/>
      <c r="QSK3" s="47"/>
      <c r="QSL3" s="47"/>
      <c r="QSM3" s="47"/>
      <c r="QSN3" s="47"/>
      <c r="QSO3" s="47"/>
      <c r="QSP3" s="47"/>
      <c r="QSQ3" s="47"/>
      <c r="QSR3" s="47"/>
      <c r="QSS3" s="47"/>
      <c r="QST3" s="47"/>
      <c r="QSU3" s="47"/>
      <c r="QSV3" s="47"/>
      <c r="QSW3" s="47"/>
      <c r="QSX3" s="47"/>
      <c r="QSY3" s="47"/>
      <c r="QSZ3" s="47"/>
      <c r="QTA3" s="47"/>
      <c r="QTB3" s="47"/>
      <c r="QTC3" s="47"/>
      <c r="QTD3" s="47"/>
      <c r="QTE3" s="47"/>
      <c r="QTF3" s="47"/>
      <c r="QTG3" s="47"/>
      <c r="QTH3" s="47"/>
      <c r="QTI3" s="47"/>
      <c r="QTJ3" s="47"/>
      <c r="QTK3" s="47"/>
      <c r="QTL3" s="47"/>
      <c r="QTM3" s="47"/>
      <c r="QTN3" s="47"/>
      <c r="QTO3" s="47"/>
      <c r="QTP3" s="47"/>
      <c r="QTQ3" s="47"/>
      <c r="QTR3" s="47"/>
      <c r="QTS3" s="47"/>
      <c r="QTT3" s="47"/>
      <c r="QTU3" s="47"/>
      <c r="QTV3" s="47"/>
      <c r="QTW3" s="47"/>
      <c r="QTX3" s="47"/>
      <c r="QTY3" s="47"/>
      <c r="QTZ3" s="47"/>
      <c r="QUA3" s="47"/>
      <c r="QUB3" s="47"/>
      <c r="QUC3" s="47"/>
      <c r="QUD3" s="47"/>
      <c r="QUE3" s="47"/>
      <c r="QUF3" s="47"/>
      <c r="QUG3" s="47"/>
      <c r="QUH3" s="47"/>
      <c r="QUI3" s="47"/>
      <c r="QUJ3" s="47"/>
      <c r="QUK3" s="47"/>
      <c r="QUL3" s="47"/>
      <c r="QUM3" s="47"/>
      <c r="QUN3" s="47"/>
      <c r="QUO3" s="47"/>
      <c r="QUP3" s="47"/>
      <c r="QUQ3" s="47"/>
      <c r="QUR3" s="47"/>
      <c r="QUS3" s="47"/>
      <c r="QUT3" s="47"/>
      <c r="QUU3" s="47"/>
      <c r="QUV3" s="47"/>
      <c r="QUW3" s="47"/>
      <c r="QUX3" s="47"/>
      <c r="QUY3" s="47"/>
      <c r="QUZ3" s="47"/>
      <c r="QVA3" s="47"/>
      <c r="QVB3" s="47"/>
      <c r="QVC3" s="47"/>
      <c r="QVD3" s="47"/>
      <c r="QVE3" s="47"/>
      <c r="QVF3" s="47"/>
      <c r="QVG3" s="47"/>
      <c r="QVH3" s="47"/>
      <c r="QVI3" s="47"/>
      <c r="QVJ3" s="47"/>
      <c r="QVK3" s="47"/>
      <c r="QVL3" s="47"/>
      <c r="QVM3" s="47"/>
      <c r="QVN3" s="47"/>
      <c r="QVO3" s="47"/>
      <c r="QVP3" s="47"/>
      <c r="QVQ3" s="47"/>
      <c r="QVR3" s="47"/>
      <c r="QVS3" s="47"/>
      <c r="QVT3" s="47"/>
      <c r="QVU3" s="47"/>
      <c r="QVV3" s="47"/>
      <c r="QVW3" s="47"/>
      <c r="QVX3" s="47"/>
      <c r="QVY3" s="47"/>
      <c r="QVZ3" s="47"/>
      <c r="QWA3" s="47"/>
      <c r="QWB3" s="47"/>
      <c r="QWC3" s="47"/>
      <c r="QWD3" s="47"/>
      <c r="QWE3" s="47"/>
      <c r="QWF3" s="47"/>
      <c r="QWG3" s="47"/>
      <c r="QWH3" s="47"/>
      <c r="QWI3" s="47"/>
      <c r="QWJ3" s="47"/>
      <c r="QWK3" s="47"/>
      <c r="QWL3" s="47"/>
      <c r="QWM3" s="47"/>
      <c r="QWN3" s="47"/>
      <c r="QWO3" s="47"/>
      <c r="QWP3" s="47"/>
      <c r="QWQ3" s="47"/>
      <c r="QWR3" s="47"/>
      <c r="QWS3" s="47"/>
      <c r="QWT3" s="47"/>
      <c r="QWU3" s="47"/>
      <c r="QWV3" s="47"/>
      <c r="QWW3" s="47"/>
      <c r="QWX3" s="47"/>
      <c r="QWY3" s="47"/>
      <c r="QWZ3" s="47"/>
      <c r="QXA3" s="47"/>
      <c r="QXB3" s="47"/>
      <c r="QXC3" s="47"/>
      <c r="QXD3" s="47"/>
      <c r="QXE3" s="47"/>
      <c r="QXF3" s="47"/>
      <c r="QXG3" s="47"/>
      <c r="QXH3" s="47"/>
      <c r="QXI3" s="47"/>
      <c r="QXJ3" s="47"/>
      <c r="QXK3" s="47"/>
      <c r="QXL3" s="47"/>
      <c r="QXM3" s="47"/>
      <c r="QXN3" s="47"/>
      <c r="QXO3" s="47"/>
      <c r="QXP3" s="47"/>
      <c r="QXQ3" s="47"/>
      <c r="QXR3" s="47"/>
      <c r="QXS3" s="47"/>
      <c r="QXT3" s="47"/>
      <c r="QXU3" s="47"/>
      <c r="QXV3" s="47"/>
      <c r="QXW3" s="47"/>
      <c r="QXX3" s="47"/>
      <c r="QXY3" s="47"/>
      <c r="QXZ3" s="47"/>
      <c r="QYA3" s="47"/>
      <c r="QYB3" s="47"/>
      <c r="QYC3" s="47"/>
      <c r="QYD3" s="47"/>
      <c r="QYE3" s="47"/>
      <c r="QYF3" s="47"/>
      <c r="QYG3" s="47"/>
      <c r="QYH3" s="47"/>
      <c r="QYI3" s="47"/>
      <c r="QYJ3" s="47"/>
      <c r="QYK3" s="47"/>
      <c r="QYL3" s="47"/>
      <c r="QYM3" s="47"/>
      <c r="QYN3" s="47"/>
      <c r="QYO3" s="47"/>
      <c r="QYP3" s="47"/>
      <c r="QYQ3" s="47"/>
      <c r="QYR3" s="47"/>
      <c r="QYS3" s="47"/>
      <c r="QYT3" s="47"/>
      <c r="QYU3" s="47"/>
      <c r="QYV3" s="47"/>
      <c r="QYW3" s="47"/>
      <c r="QYX3" s="47"/>
      <c r="QYY3" s="47"/>
      <c r="QYZ3" s="47"/>
      <c r="QZA3" s="47"/>
      <c r="QZB3" s="47"/>
      <c r="QZC3" s="47"/>
      <c r="QZD3" s="47"/>
      <c r="QZE3" s="47"/>
      <c r="QZF3" s="47"/>
      <c r="QZG3" s="47"/>
      <c r="QZH3" s="47"/>
      <c r="QZI3" s="47"/>
      <c r="QZJ3" s="47"/>
      <c r="QZK3" s="47"/>
      <c r="QZL3" s="47"/>
      <c r="QZM3" s="47"/>
      <c r="QZN3" s="47"/>
      <c r="QZO3" s="47"/>
      <c r="QZP3" s="47"/>
      <c r="QZQ3" s="47"/>
      <c r="QZR3" s="47"/>
      <c r="QZS3" s="47"/>
      <c r="QZT3" s="47"/>
      <c r="QZU3" s="47"/>
      <c r="QZV3" s="47"/>
      <c r="QZW3" s="47"/>
      <c r="QZX3" s="47"/>
      <c r="QZY3" s="47"/>
      <c r="QZZ3" s="47"/>
      <c r="RAA3" s="47"/>
      <c r="RAB3" s="47"/>
      <c r="RAC3" s="47"/>
      <c r="RAD3" s="47"/>
      <c r="RAE3" s="47"/>
      <c r="RAF3" s="47"/>
      <c r="RAG3" s="47"/>
      <c r="RAH3" s="47"/>
      <c r="RAI3" s="47"/>
      <c r="RAJ3" s="47"/>
      <c r="RAK3" s="47"/>
      <c r="RAL3" s="47"/>
      <c r="RAM3" s="47"/>
      <c r="RAN3" s="47"/>
      <c r="RAO3" s="47"/>
      <c r="RAP3" s="47"/>
      <c r="RAQ3" s="47"/>
      <c r="RAR3" s="47"/>
      <c r="RAS3" s="47"/>
      <c r="RAT3" s="47"/>
      <c r="RAU3" s="47"/>
      <c r="RAV3" s="47"/>
      <c r="RAW3" s="47"/>
      <c r="RAX3" s="47"/>
      <c r="RAY3" s="47"/>
      <c r="RAZ3" s="47"/>
      <c r="RBA3" s="47"/>
      <c r="RBB3" s="47"/>
      <c r="RBC3" s="47"/>
      <c r="RBD3" s="47"/>
      <c r="RBE3" s="47"/>
      <c r="RBF3" s="47"/>
      <c r="RBG3" s="47"/>
      <c r="RBH3" s="47"/>
      <c r="RBI3" s="47"/>
      <c r="RBJ3" s="47"/>
      <c r="RBK3" s="47"/>
      <c r="RBL3" s="47"/>
      <c r="RBM3" s="47"/>
      <c r="RBN3" s="47"/>
      <c r="RBO3" s="47"/>
      <c r="RBP3" s="47"/>
      <c r="RBQ3" s="47"/>
      <c r="RBR3" s="47"/>
      <c r="RBS3" s="47"/>
      <c r="RBT3" s="47"/>
      <c r="RBU3" s="47"/>
      <c r="RBV3" s="47"/>
      <c r="RBW3" s="47"/>
      <c r="RBX3" s="47"/>
      <c r="RBY3" s="47"/>
      <c r="RBZ3" s="47"/>
      <c r="RCA3" s="47"/>
      <c r="RCB3" s="47"/>
      <c r="RCC3" s="47"/>
      <c r="RCD3" s="47"/>
      <c r="RCE3" s="47"/>
      <c r="RCF3" s="47"/>
      <c r="RCG3" s="47"/>
      <c r="RCH3" s="47"/>
      <c r="RCI3" s="47"/>
      <c r="RCJ3" s="47"/>
      <c r="RCK3" s="47"/>
      <c r="RCL3" s="47"/>
      <c r="RCM3" s="47"/>
      <c r="RCN3" s="47"/>
      <c r="RCO3" s="47"/>
      <c r="RCP3" s="47"/>
      <c r="RCQ3" s="47"/>
      <c r="RCR3" s="47"/>
      <c r="RCS3" s="47"/>
      <c r="RCT3" s="47"/>
      <c r="RCU3" s="47"/>
      <c r="RCV3" s="47"/>
      <c r="RCW3" s="47"/>
      <c r="RCX3" s="47"/>
      <c r="RCY3" s="47"/>
      <c r="RCZ3" s="47"/>
      <c r="RDA3" s="47"/>
      <c r="RDB3" s="47"/>
      <c r="RDC3" s="47"/>
      <c r="RDD3" s="47"/>
      <c r="RDE3" s="47"/>
      <c r="RDF3" s="47"/>
      <c r="RDG3" s="47"/>
      <c r="RDH3" s="47"/>
      <c r="RDI3" s="47"/>
      <c r="RDJ3" s="47"/>
      <c r="RDK3" s="47"/>
      <c r="RDL3" s="47"/>
      <c r="RDM3" s="47"/>
      <c r="RDN3" s="47"/>
      <c r="RDO3" s="47"/>
      <c r="RDP3" s="47"/>
      <c r="RDQ3" s="47"/>
      <c r="RDR3" s="47"/>
      <c r="RDS3" s="47"/>
      <c r="RDT3" s="47"/>
      <c r="RDU3" s="47"/>
      <c r="RDV3" s="47"/>
      <c r="RDW3" s="47"/>
      <c r="RDX3" s="47"/>
      <c r="RDY3" s="47"/>
      <c r="RDZ3" s="47"/>
      <c r="REA3" s="47"/>
      <c r="REB3" s="47"/>
      <c r="REC3" s="47"/>
      <c r="RED3" s="47"/>
      <c r="REE3" s="47"/>
      <c r="REF3" s="47"/>
      <c r="REG3" s="47"/>
      <c r="REH3" s="47"/>
      <c r="REI3" s="47"/>
      <c r="REJ3" s="47"/>
      <c r="REK3" s="47"/>
      <c r="REL3" s="47"/>
      <c r="REM3" s="47"/>
      <c r="REN3" s="47"/>
      <c r="REO3" s="47"/>
      <c r="REP3" s="47"/>
      <c r="REQ3" s="47"/>
      <c r="RER3" s="47"/>
      <c r="RES3" s="47"/>
      <c r="RET3" s="47"/>
      <c r="REU3" s="47"/>
      <c r="REV3" s="47"/>
      <c r="REW3" s="47"/>
      <c r="REX3" s="47"/>
      <c r="REY3" s="47"/>
      <c r="REZ3" s="47"/>
      <c r="RFA3" s="47"/>
      <c r="RFB3" s="47"/>
      <c r="RFC3" s="47"/>
      <c r="RFD3" s="47"/>
      <c r="RFE3" s="47"/>
      <c r="RFF3" s="47"/>
      <c r="RFG3" s="47"/>
      <c r="RFH3" s="47"/>
      <c r="RFI3" s="47"/>
      <c r="RFJ3" s="47"/>
      <c r="RFK3" s="47"/>
      <c r="RFL3" s="47"/>
      <c r="RFM3" s="47"/>
      <c r="RFN3" s="47"/>
      <c r="RFO3" s="47"/>
      <c r="RFP3" s="47"/>
      <c r="RFQ3" s="47"/>
      <c r="RFR3" s="47"/>
      <c r="RFS3" s="47"/>
      <c r="RFT3" s="47"/>
      <c r="RFU3" s="47"/>
      <c r="RFV3" s="47"/>
      <c r="RFW3" s="47"/>
      <c r="RFX3" s="47"/>
      <c r="RFY3" s="47"/>
      <c r="RFZ3" s="47"/>
      <c r="RGA3" s="47"/>
      <c r="RGB3" s="47"/>
      <c r="RGC3" s="47"/>
      <c r="RGD3" s="47"/>
      <c r="RGE3" s="47"/>
      <c r="RGF3" s="47"/>
      <c r="RGG3" s="47"/>
      <c r="RGH3" s="47"/>
      <c r="RGI3" s="47"/>
      <c r="RGJ3" s="47"/>
      <c r="RGK3" s="47"/>
      <c r="RGL3" s="47"/>
      <c r="RGM3" s="47"/>
      <c r="RGN3" s="47"/>
      <c r="RGO3" s="47"/>
      <c r="RGP3" s="47"/>
      <c r="RGQ3" s="47"/>
      <c r="RGR3" s="47"/>
      <c r="RGS3" s="47"/>
      <c r="RGT3" s="47"/>
      <c r="RGU3" s="47"/>
      <c r="RGV3" s="47"/>
      <c r="RGW3" s="47"/>
      <c r="RGX3" s="47"/>
      <c r="RGY3" s="47"/>
      <c r="RGZ3" s="47"/>
      <c r="RHA3" s="47"/>
      <c r="RHB3" s="47"/>
      <c r="RHC3" s="47"/>
      <c r="RHD3" s="47"/>
      <c r="RHE3" s="47"/>
      <c r="RHF3" s="47"/>
      <c r="RHG3" s="47"/>
      <c r="RHH3" s="47"/>
      <c r="RHI3" s="47"/>
      <c r="RHJ3" s="47"/>
      <c r="RHK3" s="47"/>
      <c r="RHL3" s="47"/>
      <c r="RHM3" s="47"/>
      <c r="RHN3" s="47"/>
      <c r="RHO3" s="47"/>
      <c r="RHP3" s="47"/>
      <c r="RHQ3" s="47"/>
      <c r="RHR3" s="47"/>
      <c r="RHS3" s="47"/>
      <c r="RHT3" s="47"/>
      <c r="RHU3" s="47"/>
      <c r="RHV3" s="47"/>
      <c r="RHW3" s="47"/>
      <c r="RHX3" s="47"/>
      <c r="RHY3" s="47"/>
      <c r="RHZ3" s="47"/>
      <c r="RIA3" s="47"/>
      <c r="RIB3" s="47"/>
      <c r="RIC3" s="47"/>
      <c r="RID3" s="47"/>
      <c r="RIE3" s="47"/>
      <c r="RIF3" s="47"/>
      <c r="RIG3" s="47"/>
      <c r="RIH3" s="47"/>
      <c r="RII3" s="47"/>
      <c r="RIJ3" s="47"/>
      <c r="RIK3" s="47"/>
      <c r="RIL3" s="47"/>
      <c r="RIM3" s="47"/>
      <c r="RIN3" s="47"/>
      <c r="RIO3" s="47"/>
      <c r="RIP3" s="47"/>
      <c r="RIQ3" s="47"/>
      <c r="RIR3" s="47"/>
      <c r="RIS3" s="47"/>
      <c r="RIT3" s="47"/>
      <c r="RIU3" s="47"/>
      <c r="RIV3" s="47"/>
      <c r="RIW3" s="47"/>
      <c r="RIX3" s="47"/>
      <c r="RIY3" s="47"/>
      <c r="RIZ3" s="47"/>
      <c r="RJA3" s="47"/>
      <c r="RJB3" s="47"/>
      <c r="RJC3" s="47"/>
      <c r="RJD3" s="47"/>
      <c r="RJE3" s="47"/>
      <c r="RJF3" s="47"/>
      <c r="RJG3" s="47"/>
      <c r="RJH3" s="47"/>
      <c r="RJI3" s="47"/>
      <c r="RJJ3" s="47"/>
      <c r="RJK3" s="47"/>
      <c r="RJL3" s="47"/>
      <c r="RJM3" s="47"/>
      <c r="RJN3" s="47"/>
      <c r="RJO3" s="47"/>
      <c r="RJP3" s="47"/>
      <c r="RJQ3" s="47"/>
      <c r="RJR3" s="47"/>
      <c r="RJS3" s="47"/>
      <c r="RJT3" s="47"/>
      <c r="RJU3" s="47"/>
      <c r="RJV3" s="47"/>
      <c r="RJW3" s="47"/>
      <c r="RJX3" s="47"/>
      <c r="RJY3" s="47"/>
      <c r="RJZ3" s="47"/>
      <c r="RKA3" s="47"/>
      <c r="RKB3" s="47"/>
      <c r="RKC3" s="47"/>
      <c r="RKD3" s="47"/>
      <c r="RKE3" s="47"/>
      <c r="RKF3" s="47"/>
      <c r="RKG3" s="47"/>
      <c r="RKH3" s="47"/>
      <c r="RKI3" s="47"/>
      <c r="RKJ3" s="47"/>
      <c r="RKK3" s="47"/>
      <c r="RKL3" s="47"/>
      <c r="RKM3" s="47"/>
      <c r="RKN3" s="47"/>
      <c r="RKO3" s="47"/>
      <c r="RKP3" s="47"/>
      <c r="RKQ3" s="47"/>
      <c r="RKR3" s="47"/>
      <c r="RKS3" s="47"/>
      <c r="RKT3" s="47"/>
      <c r="RKU3" s="47"/>
      <c r="RKV3" s="47"/>
      <c r="RKW3" s="47"/>
      <c r="RKX3" s="47"/>
      <c r="RKY3" s="47"/>
      <c r="RKZ3" s="47"/>
      <c r="RLA3" s="47"/>
      <c r="RLB3" s="47"/>
      <c r="RLC3" s="47"/>
      <c r="RLD3" s="47"/>
      <c r="RLE3" s="47"/>
      <c r="RLF3" s="47"/>
      <c r="RLG3" s="47"/>
      <c r="RLH3" s="47"/>
      <c r="RLI3" s="47"/>
      <c r="RLJ3" s="47"/>
      <c r="RLK3" s="47"/>
      <c r="RLL3" s="47"/>
      <c r="RLM3" s="47"/>
      <c r="RLN3" s="47"/>
      <c r="RLO3" s="47"/>
      <c r="RLP3" s="47"/>
      <c r="RLQ3" s="47"/>
      <c r="RLR3" s="47"/>
      <c r="RLS3" s="47"/>
      <c r="RLT3" s="47"/>
      <c r="RLU3" s="47"/>
      <c r="RLV3" s="47"/>
      <c r="RLW3" s="47"/>
      <c r="RLX3" s="47"/>
      <c r="RLY3" s="47"/>
      <c r="RLZ3" s="47"/>
      <c r="RMA3" s="47"/>
      <c r="RMB3" s="47"/>
      <c r="RMC3" s="47"/>
      <c r="RMD3" s="47"/>
      <c r="RME3" s="47"/>
      <c r="RMF3" s="47"/>
      <c r="RMG3" s="47"/>
      <c r="RMH3" s="47"/>
      <c r="RMI3" s="47"/>
      <c r="RMJ3" s="47"/>
      <c r="RMK3" s="47"/>
      <c r="RML3" s="47"/>
      <c r="RMM3" s="47"/>
      <c r="RMN3" s="47"/>
      <c r="RMO3" s="47"/>
      <c r="RMP3" s="47"/>
      <c r="RMQ3" s="47"/>
      <c r="RMR3" s="47"/>
      <c r="RMS3" s="47"/>
      <c r="RMT3" s="47"/>
      <c r="RMU3" s="47"/>
      <c r="RMV3" s="47"/>
      <c r="RMW3" s="47"/>
      <c r="RMX3" s="47"/>
      <c r="RMY3" s="47"/>
      <c r="RMZ3" s="47"/>
      <c r="RNA3" s="47"/>
      <c r="RNB3" s="47"/>
      <c r="RNC3" s="47"/>
      <c r="RND3" s="47"/>
      <c r="RNE3" s="47"/>
      <c r="RNF3" s="47"/>
      <c r="RNG3" s="47"/>
      <c r="RNH3" s="47"/>
      <c r="RNI3" s="47"/>
      <c r="RNJ3" s="47"/>
      <c r="RNK3" s="47"/>
      <c r="RNL3" s="47"/>
      <c r="RNM3" s="47"/>
      <c r="RNN3" s="47"/>
      <c r="RNO3" s="47"/>
      <c r="RNP3" s="47"/>
      <c r="RNQ3" s="47"/>
      <c r="RNR3" s="47"/>
      <c r="RNS3" s="47"/>
      <c r="RNT3" s="47"/>
      <c r="RNU3" s="47"/>
      <c r="RNV3" s="47"/>
      <c r="RNW3" s="47"/>
      <c r="RNX3" s="47"/>
      <c r="RNY3" s="47"/>
      <c r="RNZ3" s="47"/>
      <c r="ROA3" s="47"/>
      <c r="ROB3" s="47"/>
      <c r="ROC3" s="47"/>
      <c r="ROD3" s="47"/>
      <c r="ROE3" s="47"/>
      <c r="ROF3" s="47"/>
      <c r="ROG3" s="47"/>
      <c r="ROH3" s="47"/>
      <c r="ROI3" s="47"/>
      <c r="ROJ3" s="47"/>
      <c r="ROK3" s="47"/>
      <c r="ROL3" s="47"/>
      <c r="ROM3" s="47"/>
      <c r="RON3" s="47"/>
      <c r="ROO3" s="47"/>
      <c r="ROP3" s="47"/>
      <c r="ROQ3" s="47"/>
      <c r="ROR3" s="47"/>
      <c r="ROS3" s="47"/>
      <c r="ROT3" s="47"/>
      <c r="ROU3" s="47"/>
      <c r="ROV3" s="47"/>
      <c r="ROW3" s="47"/>
      <c r="ROX3" s="47"/>
      <c r="ROY3" s="47"/>
      <c r="ROZ3" s="47"/>
      <c r="RPA3" s="47"/>
      <c r="RPB3" s="47"/>
      <c r="RPC3" s="47"/>
      <c r="RPD3" s="47"/>
      <c r="RPE3" s="47"/>
      <c r="RPF3" s="47"/>
      <c r="RPG3" s="47"/>
      <c r="RPH3" s="47"/>
      <c r="RPI3" s="47"/>
      <c r="RPJ3" s="47"/>
      <c r="RPK3" s="47"/>
      <c r="RPL3" s="47"/>
      <c r="RPM3" s="47"/>
      <c r="RPN3" s="47"/>
      <c r="RPO3" s="47"/>
      <c r="RPP3" s="47"/>
      <c r="RPQ3" s="47"/>
      <c r="RPR3" s="47"/>
      <c r="RPS3" s="47"/>
      <c r="RPT3" s="47"/>
      <c r="RPU3" s="47"/>
      <c r="RPV3" s="47"/>
      <c r="RPW3" s="47"/>
      <c r="RPX3" s="47"/>
      <c r="RPY3" s="47"/>
      <c r="RPZ3" s="47"/>
      <c r="RQA3" s="47"/>
      <c r="RQB3" s="47"/>
      <c r="RQC3" s="47"/>
      <c r="RQD3" s="47"/>
      <c r="RQE3" s="47"/>
      <c r="RQF3" s="47"/>
      <c r="RQG3" s="47"/>
      <c r="RQH3" s="47"/>
      <c r="RQI3" s="47"/>
      <c r="RQJ3" s="47"/>
      <c r="RQK3" s="47"/>
      <c r="RQL3" s="47"/>
      <c r="RQM3" s="47"/>
      <c r="RQN3" s="47"/>
      <c r="RQO3" s="47"/>
      <c r="RQP3" s="47"/>
      <c r="RQQ3" s="47"/>
      <c r="RQR3" s="47"/>
      <c r="RQS3" s="47"/>
      <c r="RQT3" s="47"/>
      <c r="RQU3" s="47"/>
      <c r="RQV3" s="47"/>
      <c r="RQW3" s="47"/>
      <c r="RQX3" s="47"/>
      <c r="RQY3" s="47"/>
      <c r="RQZ3" s="47"/>
      <c r="RRA3" s="47"/>
      <c r="RRB3" s="47"/>
      <c r="RRC3" s="47"/>
      <c r="RRD3" s="47"/>
      <c r="RRE3" s="47"/>
      <c r="RRF3" s="47"/>
      <c r="RRG3" s="47"/>
      <c r="RRH3" s="47"/>
      <c r="RRI3" s="47"/>
      <c r="RRJ3" s="47"/>
      <c r="RRK3" s="47"/>
      <c r="RRL3" s="47"/>
      <c r="RRM3" s="47"/>
      <c r="RRN3" s="47"/>
      <c r="RRO3" s="47"/>
      <c r="RRP3" s="47"/>
      <c r="RRQ3" s="47"/>
      <c r="RRR3" s="47"/>
      <c r="RRS3" s="47"/>
      <c r="RRT3" s="47"/>
      <c r="RRU3" s="47"/>
      <c r="RRV3" s="47"/>
      <c r="RRW3" s="47"/>
      <c r="RRX3" s="47"/>
      <c r="RRY3" s="47"/>
      <c r="RRZ3" s="47"/>
      <c r="RSA3" s="47"/>
      <c r="RSB3" s="47"/>
      <c r="RSC3" s="47"/>
      <c r="RSD3" s="47"/>
      <c r="RSE3" s="47"/>
      <c r="RSF3" s="47"/>
      <c r="RSG3" s="47"/>
      <c r="RSH3" s="47"/>
      <c r="RSI3" s="47"/>
      <c r="RSJ3" s="47"/>
      <c r="RSK3" s="47"/>
      <c r="RSL3" s="47"/>
      <c r="RSM3" s="47"/>
      <c r="RSN3" s="47"/>
      <c r="RSO3" s="47"/>
      <c r="RSP3" s="47"/>
      <c r="RSQ3" s="47"/>
      <c r="RSR3" s="47"/>
      <c r="RSS3" s="47"/>
      <c r="RST3" s="47"/>
      <c r="RSU3" s="47"/>
      <c r="RSV3" s="47"/>
      <c r="RSW3" s="47"/>
      <c r="RSX3" s="47"/>
      <c r="RSY3" s="47"/>
      <c r="RSZ3" s="47"/>
      <c r="RTA3" s="47"/>
      <c r="RTB3" s="47"/>
      <c r="RTC3" s="47"/>
      <c r="RTD3" s="47"/>
      <c r="RTE3" s="47"/>
      <c r="RTF3" s="47"/>
      <c r="RTG3" s="47"/>
      <c r="RTH3" s="47"/>
      <c r="RTI3" s="47"/>
      <c r="RTJ3" s="47"/>
      <c r="RTK3" s="47"/>
      <c r="RTL3" s="47"/>
      <c r="RTM3" s="47"/>
      <c r="RTN3" s="47"/>
      <c r="RTO3" s="47"/>
      <c r="RTP3" s="47"/>
      <c r="RTQ3" s="47"/>
      <c r="RTR3" s="47"/>
      <c r="RTS3" s="47"/>
      <c r="RTT3" s="47"/>
      <c r="RTU3" s="47"/>
      <c r="RTV3" s="47"/>
      <c r="RTW3" s="47"/>
      <c r="RTX3" s="47"/>
      <c r="RTY3" s="47"/>
      <c r="RTZ3" s="47"/>
      <c r="RUA3" s="47"/>
      <c r="RUB3" s="47"/>
      <c r="RUC3" s="47"/>
      <c r="RUD3" s="47"/>
      <c r="RUE3" s="47"/>
      <c r="RUF3" s="47"/>
      <c r="RUG3" s="47"/>
      <c r="RUH3" s="47"/>
      <c r="RUI3" s="47"/>
      <c r="RUJ3" s="47"/>
      <c r="RUK3" s="47"/>
      <c r="RUL3" s="47"/>
      <c r="RUM3" s="47"/>
      <c r="RUN3" s="47"/>
      <c r="RUO3" s="47"/>
      <c r="RUP3" s="47"/>
      <c r="RUQ3" s="47"/>
      <c r="RUR3" s="47"/>
      <c r="RUS3" s="47"/>
      <c r="RUT3" s="47"/>
      <c r="RUU3" s="47"/>
      <c r="RUV3" s="47"/>
      <c r="RUW3" s="47"/>
      <c r="RUX3" s="47"/>
      <c r="RUY3" s="47"/>
      <c r="RUZ3" s="47"/>
      <c r="RVA3" s="47"/>
      <c r="RVB3" s="47"/>
      <c r="RVC3" s="47"/>
      <c r="RVD3" s="47"/>
      <c r="RVE3" s="47"/>
      <c r="RVF3" s="47"/>
      <c r="RVG3" s="47"/>
      <c r="RVH3" s="47"/>
      <c r="RVI3" s="47"/>
      <c r="RVJ3" s="47"/>
      <c r="RVK3" s="47"/>
      <c r="RVL3" s="47"/>
      <c r="RVM3" s="47"/>
      <c r="RVN3" s="47"/>
      <c r="RVO3" s="47"/>
      <c r="RVP3" s="47"/>
      <c r="RVQ3" s="47"/>
      <c r="RVR3" s="47"/>
      <c r="RVS3" s="47"/>
      <c r="RVT3" s="47"/>
      <c r="RVU3" s="47"/>
      <c r="RVV3" s="47"/>
      <c r="RVW3" s="47"/>
      <c r="RVX3" s="47"/>
      <c r="RVY3" s="47"/>
      <c r="RVZ3" s="47"/>
      <c r="RWA3" s="47"/>
      <c r="RWB3" s="47"/>
      <c r="RWC3" s="47"/>
      <c r="RWD3" s="47"/>
      <c r="RWE3" s="47"/>
      <c r="RWF3" s="47"/>
      <c r="RWG3" s="47"/>
      <c r="RWH3" s="47"/>
      <c r="RWI3" s="47"/>
      <c r="RWJ3" s="47"/>
      <c r="RWK3" s="47"/>
      <c r="RWL3" s="47"/>
      <c r="RWM3" s="47"/>
      <c r="RWN3" s="47"/>
      <c r="RWO3" s="47"/>
      <c r="RWP3" s="47"/>
      <c r="RWQ3" s="47"/>
      <c r="RWR3" s="47"/>
      <c r="RWS3" s="47"/>
      <c r="RWT3" s="47"/>
      <c r="RWU3" s="47"/>
      <c r="RWV3" s="47"/>
      <c r="RWW3" s="47"/>
      <c r="RWX3" s="47"/>
      <c r="RWY3" s="47"/>
      <c r="RWZ3" s="47"/>
      <c r="RXA3" s="47"/>
      <c r="RXB3" s="47"/>
      <c r="RXC3" s="47"/>
      <c r="RXD3" s="47"/>
      <c r="RXE3" s="47"/>
      <c r="RXF3" s="47"/>
      <c r="RXG3" s="47"/>
      <c r="RXH3" s="47"/>
      <c r="RXI3" s="47"/>
      <c r="RXJ3" s="47"/>
      <c r="RXK3" s="47"/>
      <c r="RXL3" s="47"/>
      <c r="RXM3" s="47"/>
      <c r="RXN3" s="47"/>
      <c r="RXO3" s="47"/>
      <c r="RXP3" s="47"/>
      <c r="RXQ3" s="47"/>
      <c r="RXR3" s="47"/>
      <c r="RXS3" s="47"/>
      <c r="RXT3" s="47"/>
      <c r="RXU3" s="47"/>
      <c r="RXV3" s="47"/>
      <c r="RXW3" s="47"/>
      <c r="RXX3" s="47"/>
      <c r="RXY3" s="47"/>
      <c r="RXZ3" s="47"/>
      <c r="RYA3" s="47"/>
      <c r="RYB3" s="47"/>
      <c r="RYC3" s="47"/>
      <c r="RYD3" s="47"/>
      <c r="RYE3" s="47"/>
      <c r="RYF3" s="47"/>
      <c r="RYG3" s="47"/>
      <c r="RYH3" s="47"/>
      <c r="RYI3" s="47"/>
      <c r="RYJ3" s="47"/>
      <c r="RYK3" s="47"/>
      <c r="RYL3" s="47"/>
      <c r="RYM3" s="47"/>
      <c r="RYN3" s="47"/>
      <c r="RYO3" s="47"/>
      <c r="RYP3" s="47"/>
      <c r="RYQ3" s="47"/>
      <c r="RYR3" s="47"/>
      <c r="RYS3" s="47"/>
      <c r="RYT3" s="47"/>
      <c r="RYU3" s="47"/>
      <c r="RYV3" s="47"/>
      <c r="RYW3" s="47"/>
      <c r="RYX3" s="47"/>
      <c r="RYY3" s="47"/>
      <c r="RYZ3" s="47"/>
      <c r="RZA3" s="47"/>
      <c r="RZB3" s="47"/>
      <c r="RZC3" s="47"/>
      <c r="RZD3" s="47"/>
      <c r="RZE3" s="47"/>
      <c r="RZF3" s="47"/>
      <c r="RZG3" s="47"/>
      <c r="RZH3" s="47"/>
      <c r="RZI3" s="47"/>
      <c r="RZJ3" s="47"/>
      <c r="RZK3" s="47"/>
      <c r="RZL3" s="47"/>
      <c r="RZM3" s="47"/>
      <c r="RZN3" s="47"/>
      <c r="RZO3" s="47"/>
      <c r="RZP3" s="47"/>
      <c r="RZQ3" s="47"/>
      <c r="RZR3" s="47"/>
      <c r="RZS3" s="47"/>
      <c r="RZT3" s="47"/>
      <c r="RZU3" s="47"/>
      <c r="RZV3" s="47"/>
      <c r="RZW3" s="47"/>
      <c r="RZX3" s="47"/>
      <c r="RZY3" s="47"/>
      <c r="RZZ3" s="47"/>
      <c r="SAA3" s="47"/>
      <c r="SAB3" s="47"/>
      <c r="SAC3" s="47"/>
      <c r="SAD3" s="47"/>
      <c r="SAE3" s="47"/>
      <c r="SAF3" s="47"/>
      <c r="SAG3" s="47"/>
      <c r="SAH3" s="47"/>
      <c r="SAI3" s="47"/>
      <c r="SAJ3" s="47"/>
      <c r="SAK3" s="47"/>
      <c r="SAL3" s="47"/>
      <c r="SAM3" s="47"/>
      <c r="SAN3" s="47"/>
      <c r="SAO3" s="47"/>
      <c r="SAP3" s="47"/>
      <c r="SAQ3" s="47"/>
      <c r="SAR3" s="47"/>
      <c r="SAS3" s="47"/>
      <c r="SAT3" s="47"/>
      <c r="SAU3" s="47"/>
      <c r="SAV3" s="47"/>
      <c r="SAW3" s="47"/>
      <c r="SAX3" s="47"/>
      <c r="SAY3" s="47"/>
      <c r="SAZ3" s="47"/>
      <c r="SBA3" s="47"/>
      <c r="SBB3" s="47"/>
      <c r="SBC3" s="47"/>
      <c r="SBD3" s="47"/>
      <c r="SBE3" s="47"/>
      <c r="SBF3" s="47"/>
      <c r="SBG3" s="47"/>
      <c r="SBH3" s="47"/>
      <c r="SBI3" s="47"/>
      <c r="SBJ3" s="47"/>
      <c r="SBK3" s="47"/>
      <c r="SBL3" s="47"/>
      <c r="SBM3" s="47"/>
      <c r="SBN3" s="47"/>
      <c r="SBO3" s="47"/>
      <c r="SBP3" s="47"/>
      <c r="SBQ3" s="47"/>
      <c r="SBR3" s="47"/>
      <c r="SBS3" s="47"/>
      <c r="SBT3" s="47"/>
      <c r="SBU3" s="47"/>
      <c r="SBV3" s="47"/>
      <c r="SBW3" s="47"/>
      <c r="SBX3" s="47"/>
      <c r="SBY3" s="47"/>
      <c r="SBZ3" s="47"/>
      <c r="SCA3" s="47"/>
      <c r="SCB3" s="47"/>
      <c r="SCC3" s="47"/>
      <c r="SCD3" s="47"/>
      <c r="SCE3" s="47"/>
      <c r="SCF3" s="47"/>
      <c r="SCG3" s="47"/>
      <c r="SCH3" s="47"/>
      <c r="SCI3" s="47"/>
      <c r="SCJ3" s="47"/>
      <c r="SCK3" s="47"/>
      <c r="SCL3" s="47"/>
      <c r="SCM3" s="47"/>
      <c r="SCN3" s="47"/>
      <c r="SCO3" s="47"/>
      <c r="SCP3" s="47"/>
      <c r="SCQ3" s="47"/>
      <c r="SCR3" s="47"/>
      <c r="SCS3" s="47"/>
      <c r="SCT3" s="47"/>
      <c r="SCU3" s="47"/>
      <c r="SCV3" s="47"/>
      <c r="SCW3" s="47"/>
      <c r="SCX3" s="47"/>
      <c r="SCY3" s="47"/>
      <c r="SCZ3" s="47"/>
      <c r="SDA3" s="47"/>
      <c r="SDB3" s="47"/>
      <c r="SDC3" s="47"/>
      <c r="SDD3" s="47"/>
      <c r="SDE3" s="47"/>
      <c r="SDF3" s="47"/>
      <c r="SDG3" s="47"/>
      <c r="SDH3" s="47"/>
      <c r="SDI3" s="47"/>
      <c r="SDJ3" s="47"/>
      <c r="SDK3" s="47"/>
      <c r="SDL3" s="47"/>
      <c r="SDM3" s="47"/>
      <c r="SDN3" s="47"/>
      <c r="SDO3" s="47"/>
      <c r="SDP3" s="47"/>
      <c r="SDQ3" s="47"/>
      <c r="SDR3" s="47"/>
      <c r="SDS3" s="47"/>
      <c r="SDT3" s="47"/>
      <c r="SDU3" s="47"/>
      <c r="SDV3" s="47"/>
      <c r="SDW3" s="47"/>
      <c r="SDX3" s="47"/>
      <c r="SDY3" s="47"/>
      <c r="SDZ3" s="47"/>
      <c r="SEA3" s="47"/>
      <c r="SEB3" s="47"/>
      <c r="SEC3" s="47"/>
      <c r="SED3" s="47"/>
      <c r="SEE3" s="47"/>
      <c r="SEF3" s="47"/>
      <c r="SEG3" s="47"/>
      <c r="SEH3" s="47"/>
      <c r="SEI3" s="47"/>
      <c r="SEJ3" s="47"/>
      <c r="SEK3" s="47"/>
      <c r="SEL3" s="47"/>
      <c r="SEM3" s="47"/>
      <c r="SEN3" s="47"/>
      <c r="SEO3" s="47"/>
      <c r="SEP3" s="47"/>
      <c r="SEQ3" s="47"/>
      <c r="SER3" s="47"/>
      <c r="SES3" s="47"/>
      <c r="SET3" s="47"/>
      <c r="SEU3" s="47"/>
      <c r="SEV3" s="47"/>
      <c r="SEW3" s="47"/>
      <c r="SEX3" s="47"/>
      <c r="SEY3" s="47"/>
      <c r="SEZ3" s="47"/>
      <c r="SFA3" s="47"/>
      <c r="SFB3" s="47"/>
      <c r="SFC3" s="47"/>
      <c r="SFD3" s="47"/>
      <c r="SFE3" s="47"/>
      <c r="SFF3" s="47"/>
      <c r="SFG3" s="47"/>
      <c r="SFH3" s="47"/>
      <c r="SFI3" s="47"/>
      <c r="SFJ3" s="47"/>
      <c r="SFK3" s="47"/>
      <c r="SFL3" s="47"/>
      <c r="SFM3" s="47"/>
      <c r="SFN3" s="47"/>
      <c r="SFO3" s="47"/>
      <c r="SFP3" s="47"/>
      <c r="SFQ3" s="47"/>
      <c r="SFR3" s="47"/>
      <c r="SFS3" s="47"/>
      <c r="SFT3" s="47"/>
      <c r="SFU3" s="47"/>
      <c r="SFV3" s="47"/>
      <c r="SFW3" s="47"/>
      <c r="SFX3" s="47"/>
      <c r="SFY3" s="47"/>
      <c r="SFZ3" s="47"/>
      <c r="SGA3" s="47"/>
      <c r="SGB3" s="47"/>
      <c r="SGC3" s="47"/>
      <c r="SGD3" s="47"/>
      <c r="SGE3" s="47"/>
      <c r="SGF3" s="47"/>
      <c r="SGG3" s="47"/>
      <c r="SGH3" s="47"/>
      <c r="SGI3" s="47"/>
      <c r="SGJ3" s="47"/>
      <c r="SGK3" s="47"/>
      <c r="SGL3" s="47"/>
      <c r="SGM3" s="47"/>
      <c r="SGN3" s="47"/>
      <c r="SGO3" s="47"/>
      <c r="SGP3" s="47"/>
      <c r="SGQ3" s="47"/>
      <c r="SGR3" s="47"/>
      <c r="SGS3" s="47"/>
      <c r="SGT3" s="47"/>
      <c r="SGU3" s="47"/>
      <c r="SGV3" s="47"/>
      <c r="SGW3" s="47"/>
      <c r="SGX3" s="47"/>
      <c r="SGY3" s="47"/>
      <c r="SGZ3" s="47"/>
      <c r="SHA3" s="47"/>
      <c r="SHB3" s="47"/>
      <c r="SHC3" s="47"/>
      <c r="SHD3" s="47"/>
      <c r="SHE3" s="47"/>
      <c r="SHF3" s="47"/>
      <c r="SHG3" s="47"/>
      <c r="SHH3" s="47"/>
      <c r="SHI3" s="47"/>
      <c r="SHJ3" s="47"/>
      <c r="SHK3" s="47"/>
      <c r="SHL3" s="47"/>
      <c r="SHM3" s="47"/>
      <c r="SHN3" s="47"/>
      <c r="SHO3" s="47"/>
      <c r="SHP3" s="47"/>
      <c r="SHQ3" s="47"/>
      <c r="SHR3" s="47"/>
      <c r="SHS3" s="47"/>
      <c r="SHT3" s="47"/>
      <c r="SHU3" s="47"/>
      <c r="SHV3" s="47"/>
      <c r="SHW3" s="47"/>
      <c r="SHX3" s="47"/>
      <c r="SHY3" s="47"/>
      <c r="SHZ3" s="47"/>
      <c r="SIA3" s="47"/>
      <c r="SIB3" s="47"/>
      <c r="SIC3" s="47"/>
      <c r="SID3" s="47"/>
      <c r="SIE3" s="47"/>
      <c r="SIF3" s="47"/>
      <c r="SIG3" s="47"/>
      <c r="SIH3" s="47"/>
      <c r="SII3" s="47"/>
      <c r="SIJ3" s="47"/>
      <c r="SIK3" s="47"/>
      <c r="SIL3" s="47"/>
      <c r="SIM3" s="47"/>
      <c r="SIN3" s="47"/>
      <c r="SIO3" s="47"/>
      <c r="SIP3" s="47"/>
      <c r="SIQ3" s="47"/>
      <c r="SIR3" s="47"/>
      <c r="SIS3" s="47"/>
      <c r="SIT3" s="47"/>
      <c r="SIU3" s="47"/>
      <c r="SIV3" s="47"/>
      <c r="SIW3" s="47"/>
      <c r="SIX3" s="47"/>
      <c r="SIY3" s="47"/>
      <c r="SIZ3" s="47"/>
      <c r="SJA3" s="47"/>
      <c r="SJB3" s="47"/>
      <c r="SJC3" s="47"/>
      <c r="SJD3" s="47"/>
      <c r="SJE3" s="47"/>
      <c r="SJF3" s="47"/>
      <c r="SJG3" s="47"/>
      <c r="SJH3" s="47"/>
      <c r="SJI3" s="47"/>
      <c r="SJJ3" s="47"/>
      <c r="SJK3" s="47"/>
      <c r="SJL3" s="47"/>
      <c r="SJM3" s="47"/>
      <c r="SJN3" s="47"/>
      <c r="SJO3" s="47"/>
      <c r="SJP3" s="47"/>
      <c r="SJQ3" s="47"/>
      <c r="SJR3" s="47"/>
      <c r="SJS3" s="47"/>
      <c r="SJT3" s="47"/>
      <c r="SJU3" s="47"/>
      <c r="SJV3" s="47"/>
      <c r="SJW3" s="47"/>
      <c r="SJX3" s="47"/>
      <c r="SJY3" s="47"/>
      <c r="SJZ3" s="47"/>
      <c r="SKA3" s="47"/>
      <c r="SKB3" s="47"/>
      <c r="SKC3" s="47"/>
      <c r="SKD3" s="47"/>
      <c r="SKE3" s="47"/>
      <c r="SKF3" s="47"/>
      <c r="SKG3" s="47"/>
      <c r="SKH3" s="47"/>
      <c r="SKI3" s="47"/>
      <c r="SKJ3" s="47"/>
      <c r="SKK3" s="47"/>
      <c r="SKL3" s="47"/>
      <c r="SKM3" s="47"/>
      <c r="SKN3" s="47"/>
      <c r="SKO3" s="47"/>
      <c r="SKP3" s="47"/>
      <c r="SKQ3" s="47"/>
      <c r="SKR3" s="47"/>
      <c r="SKS3" s="47"/>
      <c r="SKT3" s="47"/>
      <c r="SKU3" s="47"/>
      <c r="SKV3" s="47"/>
      <c r="SKW3" s="47"/>
      <c r="SKX3" s="47"/>
      <c r="SKY3" s="47"/>
      <c r="SKZ3" s="47"/>
      <c r="SLA3" s="47"/>
      <c r="SLB3" s="47"/>
      <c r="SLC3" s="47"/>
      <c r="SLD3" s="47"/>
      <c r="SLE3" s="47"/>
      <c r="SLF3" s="47"/>
      <c r="SLG3" s="47"/>
      <c r="SLH3" s="47"/>
      <c r="SLI3" s="47"/>
      <c r="SLJ3" s="47"/>
      <c r="SLK3" s="47"/>
      <c r="SLL3" s="47"/>
      <c r="SLM3" s="47"/>
      <c r="SLN3" s="47"/>
      <c r="SLO3" s="47"/>
      <c r="SLP3" s="47"/>
      <c r="SLQ3" s="47"/>
      <c r="SLR3" s="47"/>
      <c r="SLS3" s="47"/>
      <c r="SLT3" s="47"/>
      <c r="SLU3" s="47"/>
      <c r="SLV3" s="47"/>
      <c r="SLW3" s="47"/>
      <c r="SLX3" s="47"/>
      <c r="SLY3" s="47"/>
      <c r="SLZ3" s="47"/>
      <c r="SMA3" s="47"/>
      <c r="SMB3" s="47"/>
      <c r="SMC3" s="47"/>
      <c r="SMD3" s="47"/>
      <c r="SME3" s="47"/>
      <c r="SMF3" s="47"/>
      <c r="SMG3" s="47"/>
      <c r="SMH3" s="47"/>
      <c r="SMI3" s="47"/>
      <c r="SMJ3" s="47"/>
      <c r="SMK3" s="47"/>
      <c r="SML3" s="47"/>
      <c r="SMM3" s="47"/>
      <c r="SMN3" s="47"/>
      <c r="SMO3" s="47"/>
      <c r="SMP3" s="47"/>
      <c r="SMQ3" s="47"/>
      <c r="SMR3" s="47"/>
      <c r="SMS3" s="47"/>
      <c r="SMT3" s="47"/>
      <c r="SMU3" s="47"/>
      <c r="SMV3" s="47"/>
      <c r="SMW3" s="47"/>
      <c r="SMX3" s="47"/>
      <c r="SMY3" s="47"/>
      <c r="SMZ3" s="47"/>
      <c r="SNA3" s="47"/>
      <c r="SNB3" s="47"/>
      <c r="SNC3" s="47"/>
      <c r="SND3" s="47"/>
      <c r="SNE3" s="47"/>
      <c r="SNF3" s="47"/>
      <c r="SNG3" s="47"/>
      <c r="SNH3" s="47"/>
      <c r="SNI3" s="47"/>
      <c r="SNJ3" s="47"/>
      <c r="SNK3" s="47"/>
      <c r="SNL3" s="47"/>
      <c r="SNM3" s="47"/>
      <c r="SNN3" s="47"/>
      <c r="SNO3" s="47"/>
      <c r="SNP3" s="47"/>
      <c r="SNQ3" s="47"/>
      <c r="SNR3" s="47"/>
      <c r="SNS3" s="47"/>
      <c r="SNT3" s="47"/>
      <c r="SNU3" s="47"/>
      <c r="SNV3" s="47"/>
      <c r="SNW3" s="47"/>
      <c r="SNX3" s="47"/>
      <c r="SNY3" s="47"/>
      <c r="SNZ3" s="47"/>
      <c r="SOA3" s="47"/>
      <c r="SOB3" s="47"/>
      <c r="SOC3" s="47"/>
      <c r="SOD3" s="47"/>
      <c r="SOE3" s="47"/>
      <c r="SOF3" s="47"/>
      <c r="SOG3" s="47"/>
      <c r="SOH3" s="47"/>
      <c r="SOI3" s="47"/>
      <c r="SOJ3" s="47"/>
      <c r="SOK3" s="47"/>
      <c r="SOL3" s="47"/>
      <c r="SOM3" s="47"/>
      <c r="SON3" s="47"/>
      <c r="SOO3" s="47"/>
      <c r="SOP3" s="47"/>
      <c r="SOQ3" s="47"/>
      <c r="SOR3" s="47"/>
      <c r="SOS3" s="47"/>
      <c r="SOT3" s="47"/>
      <c r="SOU3" s="47"/>
      <c r="SOV3" s="47"/>
      <c r="SOW3" s="47"/>
      <c r="SOX3" s="47"/>
      <c r="SOY3" s="47"/>
      <c r="SOZ3" s="47"/>
      <c r="SPA3" s="47"/>
      <c r="SPB3" s="47"/>
      <c r="SPC3" s="47"/>
      <c r="SPD3" s="47"/>
      <c r="SPE3" s="47"/>
      <c r="SPF3" s="47"/>
      <c r="SPG3" s="47"/>
      <c r="SPH3" s="47"/>
      <c r="SPI3" s="47"/>
      <c r="SPJ3" s="47"/>
      <c r="SPK3" s="47"/>
      <c r="SPL3" s="47"/>
      <c r="SPM3" s="47"/>
      <c r="SPN3" s="47"/>
      <c r="SPO3" s="47"/>
      <c r="SPP3" s="47"/>
      <c r="SPQ3" s="47"/>
      <c r="SPR3" s="47"/>
      <c r="SPS3" s="47"/>
      <c r="SPT3" s="47"/>
      <c r="SPU3" s="47"/>
      <c r="SPV3" s="47"/>
      <c r="SPW3" s="47"/>
      <c r="SPX3" s="47"/>
      <c r="SPY3" s="47"/>
      <c r="SPZ3" s="47"/>
      <c r="SQA3" s="47"/>
      <c r="SQB3" s="47"/>
      <c r="SQC3" s="47"/>
      <c r="SQD3" s="47"/>
      <c r="SQE3" s="47"/>
      <c r="SQF3" s="47"/>
      <c r="SQG3" s="47"/>
      <c r="SQH3" s="47"/>
      <c r="SQI3" s="47"/>
      <c r="SQJ3" s="47"/>
      <c r="SQK3" s="47"/>
      <c r="SQL3" s="47"/>
      <c r="SQM3" s="47"/>
      <c r="SQN3" s="47"/>
      <c r="SQO3" s="47"/>
      <c r="SQP3" s="47"/>
      <c r="SQQ3" s="47"/>
      <c r="SQR3" s="47"/>
      <c r="SQS3" s="47"/>
      <c r="SQT3" s="47"/>
      <c r="SQU3" s="47"/>
      <c r="SQV3" s="47"/>
      <c r="SQW3" s="47"/>
      <c r="SQX3" s="47"/>
      <c r="SQY3" s="47"/>
      <c r="SQZ3" s="47"/>
      <c r="SRA3" s="47"/>
      <c r="SRB3" s="47"/>
      <c r="SRC3" s="47"/>
      <c r="SRD3" s="47"/>
      <c r="SRE3" s="47"/>
      <c r="SRF3" s="47"/>
      <c r="SRG3" s="47"/>
      <c r="SRH3" s="47"/>
      <c r="SRI3" s="47"/>
      <c r="SRJ3" s="47"/>
      <c r="SRK3" s="47"/>
      <c r="SRL3" s="47"/>
      <c r="SRM3" s="47"/>
      <c r="SRN3" s="47"/>
      <c r="SRO3" s="47"/>
      <c r="SRP3" s="47"/>
      <c r="SRQ3" s="47"/>
      <c r="SRR3" s="47"/>
      <c r="SRS3" s="47"/>
      <c r="SRT3" s="47"/>
      <c r="SRU3" s="47"/>
      <c r="SRV3" s="47"/>
      <c r="SRW3" s="47"/>
      <c r="SRX3" s="47"/>
      <c r="SRY3" s="47"/>
      <c r="SRZ3" s="47"/>
      <c r="SSA3" s="47"/>
      <c r="SSB3" s="47"/>
      <c r="SSC3" s="47"/>
      <c r="SSD3" s="47"/>
      <c r="SSE3" s="47"/>
      <c r="SSF3" s="47"/>
      <c r="SSG3" s="47"/>
      <c r="SSH3" s="47"/>
      <c r="SSI3" s="47"/>
      <c r="SSJ3" s="47"/>
      <c r="SSK3" s="47"/>
      <c r="SSL3" s="47"/>
      <c r="SSM3" s="47"/>
      <c r="SSN3" s="47"/>
      <c r="SSO3" s="47"/>
      <c r="SSP3" s="47"/>
      <c r="SSQ3" s="47"/>
      <c r="SSR3" s="47"/>
      <c r="SSS3" s="47"/>
      <c r="SST3" s="47"/>
      <c r="SSU3" s="47"/>
      <c r="SSV3" s="47"/>
      <c r="SSW3" s="47"/>
      <c r="SSX3" s="47"/>
      <c r="SSY3" s="47"/>
      <c r="SSZ3" s="47"/>
      <c r="STA3" s="47"/>
      <c r="STB3" s="47"/>
      <c r="STC3" s="47"/>
      <c r="STD3" s="47"/>
      <c r="STE3" s="47"/>
      <c r="STF3" s="47"/>
      <c r="STG3" s="47"/>
      <c r="STH3" s="47"/>
      <c r="STI3" s="47"/>
      <c r="STJ3" s="47"/>
      <c r="STK3" s="47"/>
      <c r="STL3" s="47"/>
      <c r="STM3" s="47"/>
      <c r="STN3" s="47"/>
      <c r="STO3" s="47"/>
      <c r="STP3" s="47"/>
      <c r="STQ3" s="47"/>
      <c r="STR3" s="47"/>
      <c r="STS3" s="47"/>
      <c r="STT3" s="47"/>
      <c r="STU3" s="47"/>
      <c r="STV3" s="47"/>
      <c r="STW3" s="47"/>
      <c r="STX3" s="47"/>
      <c r="STY3" s="47"/>
      <c r="STZ3" s="47"/>
      <c r="SUA3" s="47"/>
      <c r="SUB3" s="47"/>
      <c r="SUC3" s="47"/>
      <c r="SUD3" s="47"/>
      <c r="SUE3" s="47"/>
      <c r="SUF3" s="47"/>
      <c r="SUG3" s="47"/>
      <c r="SUH3" s="47"/>
      <c r="SUI3" s="47"/>
      <c r="SUJ3" s="47"/>
      <c r="SUK3" s="47"/>
      <c r="SUL3" s="47"/>
      <c r="SUM3" s="47"/>
      <c r="SUN3" s="47"/>
      <c r="SUO3" s="47"/>
      <c r="SUP3" s="47"/>
      <c r="SUQ3" s="47"/>
      <c r="SUR3" s="47"/>
      <c r="SUS3" s="47"/>
      <c r="SUT3" s="47"/>
      <c r="SUU3" s="47"/>
      <c r="SUV3" s="47"/>
      <c r="SUW3" s="47"/>
      <c r="SUX3" s="47"/>
      <c r="SUY3" s="47"/>
      <c r="SUZ3" s="47"/>
      <c r="SVA3" s="47"/>
      <c r="SVB3" s="47"/>
      <c r="SVC3" s="47"/>
      <c r="SVD3" s="47"/>
      <c r="SVE3" s="47"/>
      <c r="SVF3" s="47"/>
      <c r="SVG3" s="47"/>
      <c r="SVH3" s="47"/>
      <c r="SVI3" s="47"/>
      <c r="SVJ3" s="47"/>
      <c r="SVK3" s="47"/>
      <c r="SVL3" s="47"/>
      <c r="SVM3" s="47"/>
      <c r="SVN3" s="47"/>
      <c r="SVO3" s="47"/>
      <c r="SVP3" s="47"/>
      <c r="SVQ3" s="47"/>
      <c r="SVR3" s="47"/>
      <c r="SVS3" s="47"/>
      <c r="SVT3" s="47"/>
      <c r="SVU3" s="47"/>
      <c r="SVV3" s="47"/>
      <c r="SVW3" s="47"/>
      <c r="SVX3" s="47"/>
      <c r="SVY3" s="47"/>
      <c r="SVZ3" s="47"/>
      <c r="SWA3" s="47"/>
      <c r="SWB3" s="47"/>
      <c r="SWC3" s="47"/>
      <c r="SWD3" s="47"/>
      <c r="SWE3" s="47"/>
      <c r="SWF3" s="47"/>
      <c r="SWG3" s="47"/>
      <c r="SWH3" s="47"/>
      <c r="SWI3" s="47"/>
      <c r="SWJ3" s="47"/>
      <c r="SWK3" s="47"/>
      <c r="SWL3" s="47"/>
      <c r="SWM3" s="47"/>
      <c r="SWN3" s="47"/>
      <c r="SWO3" s="47"/>
      <c r="SWP3" s="47"/>
      <c r="SWQ3" s="47"/>
      <c r="SWR3" s="47"/>
      <c r="SWS3" s="47"/>
      <c r="SWT3" s="47"/>
      <c r="SWU3" s="47"/>
      <c r="SWV3" s="47"/>
      <c r="SWW3" s="47"/>
      <c r="SWX3" s="47"/>
      <c r="SWY3" s="47"/>
      <c r="SWZ3" s="47"/>
      <c r="SXA3" s="47"/>
      <c r="SXB3" s="47"/>
      <c r="SXC3" s="47"/>
      <c r="SXD3" s="47"/>
      <c r="SXE3" s="47"/>
      <c r="SXF3" s="47"/>
      <c r="SXG3" s="47"/>
      <c r="SXH3" s="47"/>
      <c r="SXI3" s="47"/>
      <c r="SXJ3" s="47"/>
      <c r="SXK3" s="47"/>
      <c r="SXL3" s="47"/>
      <c r="SXM3" s="47"/>
      <c r="SXN3" s="47"/>
      <c r="SXO3" s="47"/>
      <c r="SXP3" s="47"/>
      <c r="SXQ3" s="47"/>
      <c r="SXR3" s="47"/>
      <c r="SXS3" s="47"/>
      <c r="SXT3" s="47"/>
      <c r="SXU3" s="47"/>
      <c r="SXV3" s="47"/>
      <c r="SXW3" s="47"/>
      <c r="SXX3" s="47"/>
      <c r="SXY3" s="47"/>
      <c r="SXZ3" s="47"/>
      <c r="SYA3" s="47"/>
      <c r="SYB3" s="47"/>
      <c r="SYC3" s="47"/>
      <c r="SYD3" s="47"/>
      <c r="SYE3" s="47"/>
      <c r="SYF3" s="47"/>
      <c r="SYG3" s="47"/>
      <c r="SYH3" s="47"/>
      <c r="SYI3" s="47"/>
      <c r="SYJ3" s="47"/>
      <c r="SYK3" s="47"/>
      <c r="SYL3" s="47"/>
      <c r="SYM3" s="47"/>
      <c r="SYN3" s="47"/>
      <c r="SYO3" s="47"/>
      <c r="SYP3" s="47"/>
      <c r="SYQ3" s="47"/>
      <c r="SYR3" s="47"/>
      <c r="SYS3" s="47"/>
      <c r="SYT3" s="47"/>
      <c r="SYU3" s="47"/>
      <c r="SYV3" s="47"/>
      <c r="SYW3" s="47"/>
      <c r="SYX3" s="47"/>
      <c r="SYY3" s="47"/>
      <c r="SYZ3" s="47"/>
      <c r="SZA3" s="47"/>
      <c r="SZB3" s="47"/>
      <c r="SZC3" s="47"/>
      <c r="SZD3" s="47"/>
      <c r="SZE3" s="47"/>
      <c r="SZF3" s="47"/>
      <c r="SZG3" s="47"/>
      <c r="SZH3" s="47"/>
      <c r="SZI3" s="47"/>
      <c r="SZJ3" s="47"/>
      <c r="SZK3" s="47"/>
      <c r="SZL3" s="47"/>
      <c r="SZM3" s="47"/>
      <c r="SZN3" s="47"/>
      <c r="SZO3" s="47"/>
      <c r="SZP3" s="47"/>
      <c r="SZQ3" s="47"/>
      <c r="SZR3" s="47"/>
      <c r="SZS3" s="47"/>
      <c r="SZT3" s="47"/>
      <c r="SZU3" s="47"/>
      <c r="SZV3" s="47"/>
      <c r="SZW3" s="47"/>
      <c r="SZX3" s="47"/>
      <c r="SZY3" s="47"/>
      <c r="SZZ3" s="47"/>
      <c r="TAA3" s="47"/>
      <c r="TAB3" s="47"/>
      <c r="TAC3" s="47"/>
      <c r="TAD3" s="47"/>
      <c r="TAE3" s="47"/>
      <c r="TAF3" s="47"/>
      <c r="TAG3" s="47"/>
      <c r="TAH3" s="47"/>
      <c r="TAI3" s="47"/>
      <c r="TAJ3" s="47"/>
      <c r="TAK3" s="47"/>
      <c r="TAL3" s="47"/>
      <c r="TAM3" s="47"/>
      <c r="TAN3" s="47"/>
      <c r="TAO3" s="47"/>
      <c r="TAP3" s="47"/>
      <c r="TAQ3" s="47"/>
      <c r="TAR3" s="47"/>
      <c r="TAS3" s="47"/>
      <c r="TAT3" s="47"/>
      <c r="TAU3" s="47"/>
      <c r="TAV3" s="47"/>
      <c r="TAW3" s="47"/>
      <c r="TAX3" s="47"/>
      <c r="TAY3" s="47"/>
      <c r="TAZ3" s="47"/>
      <c r="TBA3" s="47"/>
      <c r="TBB3" s="47"/>
      <c r="TBC3" s="47"/>
      <c r="TBD3" s="47"/>
      <c r="TBE3" s="47"/>
      <c r="TBF3" s="47"/>
      <c r="TBG3" s="47"/>
      <c r="TBH3" s="47"/>
      <c r="TBI3" s="47"/>
      <c r="TBJ3" s="47"/>
      <c r="TBK3" s="47"/>
      <c r="TBL3" s="47"/>
      <c r="TBM3" s="47"/>
      <c r="TBN3" s="47"/>
      <c r="TBO3" s="47"/>
      <c r="TBP3" s="47"/>
      <c r="TBQ3" s="47"/>
      <c r="TBR3" s="47"/>
      <c r="TBS3" s="47"/>
      <c r="TBT3" s="47"/>
      <c r="TBU3" s="47"/>
      <c r="TBV3" s="47"/>
      <c r="TBW3" s="47"/>
      <c r="TBX3" s="47"/>
      <c r="TBY3" s="47"/>
      <c r="TBZ3" s="47"/>
      <c r="TCA3" s="47"/>
      <c r="TCB3" s="47"/>
      <c r="TCC3" s="47"/>
      <c r="TCD3" s="47"/>
      <c r="TCE3" s="47"/>
      <c r="TCF3" s="47"/>
      <c r="TCG3" s="47"/>
      <c r="TCH3" s="47"/>
      <c r="TCI3" s="47"/>
      <c r="TCJ3" s="47"/>
      <c r="TCK3" s="47"/>
      <c r="TCL3" s="47"/>
      <c r="TCM3" s="47"/>
      <c r="TCN3" s="47"/>
      <c r="TCO3" s="47"/>
      <c r="TCP3" s="47"/>
      <c r="TCQ3" s="47"/>
      <c r="TCR3" s="47"/>
      <c r="TCS3" s="47"/>
      <c r="TCT3" s="47"/>
      <c r="TCU3" s="47"/>
      <c r="TCV3" s="47"/>
      <c r="TCW3" s="47"/>
      <c r="TCX3" s="47"/>
      <c r="TCY3" s="47"/>
      <c r="TCZ3" s="47"/>
      <c r="TDA3" s="47"/>
      <c r="TDB3" s="47"/>
      <c r="TDC3" s="47"/>
      <c r="TDD3" s="47"/>
      <c r="TDE3" s="47"/>
      <c r="TDF3" s="47"/>
      <c r="TDG3" s="47"/>
      <c r="TDH3" s="47"/>
      <c r="TDI3" s="47"/>
      <c r="TDJ3" s="47"/>
      <c r="TDK3" s="47"/>
      <c r="TDL3" s="47"/>
      <c r="TDM3" s="47"/>
      <c r="TDN3" s="47"/>
      <c r="TDO3" s="47"/>
      <c r="TDP3" s="47"/>
      <c r="TDQ3" s="47"/>
      <c r="TDR3" s="47"/>
      <c r="TDS3" s="47"/>
      <c r="TDT3" s="47"/>
      <c r="TDU3" s="47"/>
      <c r="TDV3" s="47"/>
      <c r="TDW3" s="47"/>
      <c r="TDX3" s="47"/>
      <c r="TDY3" s="47"/>
      <c r="TDZ3" s="47"/>
      <c r="TEA3" s="47"/>
      <c r="TEB3" s="47"/>
      <c r="TEC3" s="47"/>
      <c r="TED3" s="47"/>
      <c r="TEE3" s="47"/>
      <c r="TEF3" s="47"/>
      <c r="TEG3" s="47"/>
      <c r="TEH3" s="47"/>
      <c r="TEI3" s="47"/>
      <c r="TEJ3" s="47"/>
      <c r="TEK3" s="47"/>
      <c r="TEL3" s="47"/>
      <c r="TEM3" s="47"/>
      <c r="TEN3" s="47"/>
      <c r="TEO3" s="47"/>
      <c r="TEP3" s="47"/>
      <c r="TEQ3" s="47"/>
      <c r="TER3" s="47"/>
      <c r="TES3" s="47"/>
      <c r="TET3" s="47"/>
      <c r="TEU3" s="47"/>
      <c r="TEV3" s="47"/>
      <c r="TEW3" s="47"/>
      <c r="TEX3" s="47"/>
      <c r="TEY3" s="47"/>
      <c r="TEZ3" s="47"/>
      <c r="TFA3" s="47"/>
      <c r="TFB3" s="47"/>
      <c r="TFC3" s="47"/>
      <c r="TFD3" s="47"/>
      <c r="TFE3" s="47"/>
      <c r="TFF3" s="47"/>
      <c r="TFG3" s="47"/>
      <c r="TFH3" s="47"/>
      <c r="TFI3" s="47"/>
      <c r="TFJ3" s="47"/>
      <c r="TFK3" s="47"/>
      <c r="TFL3" s="47"/>
      <c r="TFM3" s="47"/>
      <c r="TFN3" s="47"/>
      <c r="TFO3" s="47"/>
      <c r="TFP3" s="47"/>
      <c r="TFQ3" s="47"/>
      <c r="TFR3" s="47"/>
      <c r="TFS3" s="47"/>
      <c r="TFT3" s="47"/>
      <c r="TFU3" s="47"/>
      <c r="TFV3" s="47"/>
      <c r="TFW3" s="47"/>
      <c r="TFX3" s="47"/>
      <c r="TFY3" s="47"/>
      <c r="TFZ3" s="47"/>
      <c r="TGA3" s="47"/>
      <c r="TGB3" s="47"/>
      <c r="TGC3" s="47"/>
      <c r="TGD3" s="47"/>
      <c r="TGE3" s="47"/>
      <c r="TGF3" s="47"/>
      <c r="TGG3" s="47"/>
      <c r="TGH3" s="47"/>
      <c r="TGI3" s="47"/>
      <c r="TGJ3" s="47"/>
      <c r="TGK3" s="47"/>
      <c r="TGL3" s="47"/>
      <c r="TGM3" s="47"/>
      <c r="TGN3" s="47"/>
      <c r="TGO3" s="47"/>
      <c r="TGP3" s="47"/>
      <c r="TGQ3" s="47"/>
      <c r="TGR3" s="47"/>
      <c r="TGS3" s="47"/>
      <c r="TGT3" s="47"/>
      <c r="TGU3" s="47"/>
      <c r="TGV3" s="47"/>
      <c r="TGW3" s="47"/>
      <c r="TGX3" s="47"/>
      <c r="TGY3" s="47"/>
      <c r="TGZ3" s="47"/>
      <c r="THA3" s="47"/>
      <c r="THB3" s="47"/>
      <c r="THC3" s="47"/>
      <c r="THD3" s="47"/>
      <c r="THE3" s="47"/>
      <c r="THF3" s="47"/>
      <c r="THG3" s="47"/>
      <c r="THH3" s="47"/>
      <c r="THI3" s="47"/>
      <c r="THJ3" s="47"/>
      <c r="THK3" s="47"/>
      <c r="THL3" s="47"/>
      <c r="THM3" s="47"/>
      <c r="THN3" s="47"/>
      <c r="THO3" s="47"/>
      <c r="THP3" s="47"/>
      <c r="THQ3" s="47"/>
      <c r="THR3" s="47"/>
      <c r="THS3" s="47"/>
      <c r="THT3" s="47"/>
      <c r="THU3" s="47"/>
      <c r="THV3" s="47"/>
      <c r="THW3" s="47"/>
      <c r="THX3" s="47"/>
      <c r="THY3" s="47"/>
      <c r="THZ3" s="47"/>
      <c r="TIA3" s="47"/>
      <c r="TIB3" s="47"/>
      <c r="TIC3" s="47"/>
      <c r="TID3" s="47"/>
      <c r="TIE3" s="47"/>
      <c r="TIF3" s="47"/>
      <c r="TIG3" s="47"/>
      <c r="TIH3" s="47"/>
      <c r="TII3" s="47"/>
      <c r="TIJ3" s="47"/>
      <c r="TIK3" s="47"/>
      <c r="TIL3" s="47"/>
      <c r="TIM3" s="47"/>
      <c r="TIN3" s="47"/>
      <c r="TIO3" s="47"/>
      <c r="TIP3" s="47"/>
      <c r="TIQ3" s="47"/>
      <c r="TIR3" s="47"/>
      <c r="TIS3" s="47"/>
      <c r="TIT3" s="47"/>
      <c r="TIU3" s="47"/>
      <c r="TIV3" s="47"/>
      <c r="TIW3" s="47"/>
      <c r="TIX3" s="47"/>
      <c r="TIY3" s="47"/>
      <c r="TIZ3" s="47"/>
      <c r="TJA3" s="47"/>
      <c r="TJB3" s="47"/>
      <c r="TJC3" s="47"/>
      <c r="TJD3" s="47"/>
      <c r="TJE3" s="47"/>
      <c r="TJF3" s="47"/>
      <c r="TJG3" s="47"/>
      <c r="TJH3" s="47"/>
      <c r="TJI3" s="47"/>
      <c r="TJJ3" s="47"/>
      <c r="TJK3" s="47"/>
      <c r="TJL3" s="47"/>
      <c r="TJM3" s="47"/>
      <c r="TJN3" s="47"/>
      <c r="TJO3" s="47"/>
      <c r="TJP3" s="47"/>
      <c r="TJQ3" s="47"/>
      <c r="TJR3" s="47"/>
      <c r="TJS3" s="47"/>
      <c r="TJT3" s="47"/>
      <c r="TJU3" s="47"/>
      <c r="TJV3" s="47"/>
      <c r="TJW3" s="47"/>
      <c r="TJX3" s="47"/>
      <c r="TJY3" s="47"/>
      <c r="TJZ3" s="47"/>
      <c r="TKA3" s="47"/>
      <c r="TKB3" s="47"/>
      <c r="TKC3" s="47"/>
      <c r="TKD3" s="47"/>
      <c r="TKE3" s="47"/>
      <c r="TKF3" s="47"/>
      <c r="TKG3" s="47"/>
      <c r="TKH3" s="47"/>
      <c r="TKI3" s="47"/>
      <c r="TKJ3" s="47"/>
      <c r="TKK3" s="47"/>
      <c r="TKL3" s="47"/>
      <c r="TKM3" s="47"/>
      <c r="TKN3" s="47"/>
      <c r="TKO3" s="47"/>
      <c r="TKP3" s="47"/>
      <c r="TKQ3" s="47"/>
      <c r="TKR3" s="47"/>
      <c r="TKS3" s="47"/>
      <c r="TKT3" s="47"/>
      <c r="TKU3" s="47"/>
      <c r="TKV3" s="47"/>
      <c r="TKW3" s="47"/>
      <c r="TKX3" s="47"/>
      <c r="TKY3" s="47"/>
      <c r="TKZ3" s="47"/>
      <c r="TLA3" s="47"/>
      <c r="TLB3" s="47"/>
      <c r="TLC3" s="47"/>
      <c r="TLD3" s="47"/>
      <c r="TLE3" s="47"/>
      <c r="TLF3" s="47"/>
      <c r="TLG3" s="47"/>
      <c r="TLH3" s="47"/>
      <c r="TLI3" s="47"/>
      <c r="TLJ3" s="47"/>
      <c r="TLK3" s="47"/>
      <c r="TLL3" s="47"/>
      <c r="TLM3" s="47"/>
      <c r="TLN3" s="47"/>
      <c r="TLO3" s="47"/>
      <c r="TLP3" s="47"/>
      <c r="TLQ3" s="47"/>
      <c r="TLR3" s="47"/>
      <c r="TLS3" s="47"/>
      <c r="TLT3" s="47"/>
      <c r="TLU3" s="47"/>
      <c r="TLV3" s="47"/>
      <c r="TLW3" s="47"/>
      <c r="TLX3" s="47"/>
      <c r="TLY3" s="47"/>
      <c r="TLZ3" s="47"/>
      <c r="TMA3" s="47"/>
      <c r="TMB3" s="47"/>
      <c r="TMC3" s="47"/>
      <c r="TMD3" s="47"/>
      <c r="TME3" s="47"/>
      <c r="TMF3" s="47"/>
      <c r="TMG3" s="47"/>
      <c r="TMH3" s="47"/>
      <c r="TMI3" s="47"/>
      <c r="TMJ3" s="47"/>
      <c r="TMK3" s="47"/>
      <c r="TML3" s="47"/>
      <c r="TMM3" s="47"/>
      <c r="TMN3" s="47"/>
      <c r="TMO3" s="47"/>
      <c r="TMP3" s="47"/>
      <c r="TMQ3" s="47"/>
      <c r="TMR3" s="47"/>
      <c r="TMS3" s="47"/>
      <c r="TMT3" s="47"/>
      <c r="TMU3" s="47"/>
      <c r="TMV3" s="47"/>
      <c r="TMW3" s="47"/>
      <c r="TMX3" s="47"/>
      <c r="TMY3" s="47"/>
      <c r="TMZ3" s="47"/>
      <c r="TNA3" s="47"/>
      <c r="TNB3" s="47"/>
      <c r="TNC3" s="47"/>
      <c r="TND3" s="47"/>
      <c r="TNE3" s="47"/>
      <c r="TNF3" s="47"/>
      <c r="TNG3" s="47"/>
      <c r="TNH3" s="47"/>
      <c r="TNI3" s="47"/>
      <c r="TNJ3" s="47"/>
      <c r="TNK3" s="47"/>
      <c r="TNL3" s="47"/>
      <c r="TNM3" s="47"/>
      <c r="TNN3" s="47"/>
      <c r="TNO3" s="47"/>
      <c r="TNP3" s="47"/>
      <c r="TNQ3" s="47"/>
      <c r="TNR3" s="47"/>
      <c r="TNS3" s="47"/>
      <c r="TNT3" s="47"/>
      <c r="TNU3" s="47"/>
      <c r="TNV3" s="47"/>
      <c r="TNW3" s="47"/>
      <c r="TNX3" s="47"/>
      <c r="TNY3" s="47"/>
      <c r="TNZ3" s="47"/>
      <c r="TOA3" s="47"/>
      <c r="TOB3" s="47"/>
      <c r="TOC3" s="47"/>
      <c r="TOD3" s="47"/>
      <c r="TOE3" s="47"/>
      <c r="TOF3" s="47"/>
      <c r="TOG3" s="47"/>
      <c r="TOH3" s="47"/>
      <c r="TOI3" s="47"/>
      <c r="TOJ3" s="47"/>
      <c r="TOK3" s="47"/>
      <c r="TOL3" s="47"/>
      <c r="TOM3" s="47"/>
      <c r="TON3" s="47"/>
      <c r="TOO3" s="47"/>
      <c r="TOP3" s="47"/>
      <c r="TOQ3" s="47"/>
      <c r="TOR3" s="47"/>
      <c r="TOS3" s="47"/>
      <c r="TOT3" s="47"/>
      <c r="TOU3" s="47"/>
      <c r="TOV3" s="47"/>
      <c r="TOW3" s="47"/>
      <c r="TOX3" s="47"/>
      <c r="TOY3" s="47"/>
      <c r="TOZ3" s="47"/>
      <c r="TPA3" s="47"/>
      <c r="TPB3" s="47"/>
      <c r="TPC3" s="47"/>
      <c r="TPD3" s="47"/>
      <c r="TPE3" s="47"/>
      <c r="TPF3" s="47"/>
      <c r="TPG3" s="47"/>
      <c r="TPH3" s="47"/>
      <c r="TPI3" s="47"/>
      <c r="TPJ3" s="47"/>
      <c r="TPK3" s="47"/>
      <c r="TPL3" s="47"/>
      <c r="TPM3" s="47"/>
      <c r="TPN3" s="47"/>
      <c r="TPO3" s="47"/>
      <c r="TPP3" s="47"/>
      <c r="TPQ3" s="47"/>
      <c r="TPR3" s="47"/>
      <c r="TPS3" s="47"/>
      <c r="TPT3" s="47"/>
      <c r="TPU3" s="47"/>
      <c r="TPV3" s="47"/>
      <c r="TPW3" s="47"/>
      <c r="TPX3" s="47"/>
      <c r="TPY3" s="47"/>
      <c r="TPZ3" s="47"/>
      <c r="TQA3" s="47"/>
      <c r="TQB3" s="47"/>
      <c r="TQC3" s="47"/>
      <c r="TQD3" s="47"/>
      <c r="TQE3" s="47"/>
      <c r="TQF3" s="47"/>
      <c r="TQG3" s="47"/>
      <c r="TQH3" s="47"/>
      <c r="TQI3" s="47"/>
      <c r="TQJ3" s="47"/>
      <c r="TQK3" s="47"/>
      <c r="TQL3" s="47"/>
      <c r="TQM3" s="47"/>
      <c r="TQN3" s="47"/>
      <c r="TQO3" s="47"/>
      <c r="TQP3" s="47"/>
      <c r="TQQ3" s="47"/>
      <c r="TQR3" s="47"/>
      <c r="TQS3" s="47"/>
      <c r="TQT3" s="47"/>
      <c r="TQU3" s="47"/>
      <c r="TQV3" s="47"/>
      <c r="TQW3" s="47"/>
      <c r="TQX3" s="47"/>
      <c r="TQY3" s="47"/>
      <c r="TQZ3" s="47"/>
      <c r="TRA3" s="47"/>
      <c r="TRB3" s="47"/>
      <c r="TRC3" s="47"/>
      <c r="TRD3" s="47"/>
      <c r="TRE3" s="47"/>
      <c r="TRF3" s="47"/>
      <c r="TRG3" s="47"/>
      <c r="TRH3" s="47"/>
      <c r="TRI3" s="47"/>
      <c r="TRJ3" s="47"/>
      <c r="TRK3" s="47"/>
      <c r="TRL3" s="47"/>
      <c r="TRM3" s="47"/>
      <c r="TRN3" s="47"/>
      <c r="TRO3" s="47"/>
      <c r="TRP3" s="47"/>
      <c r="TRQ3" s="47"/>
      <c r="TRR3" s="47"/>
      <c r="TRS3" s="47"/>
      <c r="TRT3" s="47"/>
      <c r="TRU3" s="47"/>
      <c r="TRV3" s="47"/>
      <c r="TRW3" s="47"/>
      <c r="TRX3" s="47"/>
      <c r="TRY3" s="47"/>
      <c r="TRZ3" s="47"/>
      <c r="TSA3" s="47"/>
      <c r="TSB3" s="47"/>
      <c r="TSC3" s="47"/>
      <c r="TSD3" s="47"/>
      <c r="TSE3" s="47"/>
      <c r="TSF3" s="47"/>
      <c r="TSG3" s="47"/>
      <c r="TSH3" s="47"/>
      <c r="TSI3" s="47"/>
      <c r="TSJ3" s="47"/>
      <c r="TSK3" s="47"/>
      <c r="TSL3" s="47"/>
      <c r="TSM3" s="47"/>
      <c r="TSN3" s="47"/>
      <c r="TSO3" s="47"/>
      <c r="TSP3" s="47"/>
      <c r="TSQ3" s="47"/>
      <c r="TSR3" s="47"/>
      <c r="TSS3" s="47"/>
      <c r="TST3" s="47"/>
      <c r="TSU3" s="47"/>
      <c r="TSV3" s="47"/>
      <c r="TSW3" s="47"/>
      <c r="TSX3" s="47"/>
      <c r="TSY3" s="47"/>
      <c r="TSZ3" s="47"/>
      <c r="TTA3" s="47"/>
      <c r="TTB3" s="47"/>
      <c r="TTC3" s="47"/>
      <c r="TTD3" s="47"/>
      <c r="TTE3" s="47"/>
      <c r="TTF3" s="47"/>
      <c r="TTG3" s="47"/>
      <c r="TTH3" s="47"/>
      <c r="TTI3" s="47"/>
      <c r="TTJ3" s="47"/>
      <c r="TTK3" s="47"/>
      <c r="TTL3" s="47"/>
      <c r="TTM3" s="47"/>
      <c r="TTN3" s="47"/>
      <c r="TTO3" s="47"/>
      <c r="TTP3" s="47"/>
      <c r="TTQ3" s="47"/>
      <c r="TTR3" s="47"/>
      <c r="TTS3" s="47"/>
      <c r="TTT3" s="47"/>
      <c r="TTU3" s="47"/>
      <c r="TTV3" s="47"/>
      <c r="TTW3" s="47"/>
      <c r="TTX3" s="47"/>
      <c r="TTY3" s="47"/>
      <c r="TTZ3" s="47"/>
      <c r="TUA3" s="47"/>
      <c r="TUB3" s="47"/>
      <c r="TUC3" s="47"/>
      <c r="TUD3" s="47"/>
      <c r="TUE3" s="47"/>
      <c r="TUF3" s="47"/>
      <c r="TUG3" s="47"/>
      <c r="TUH3" s="47"/>
      <c r="TUI3" s="47"/>
      <c r="TUJ3" s="47"/>
      <c r="TUK3" s="47"/>
      <c r="TUL3" s="47"/>
      <c r="TUM3" s="47"/>
      <c r="TUN3" s="47"/>
      <c r="TUO3" s="47"/>
      <c r="TUP3" s="47"/>
      <c r="TUQ3" s="47"/>
      <c r="TUR3" s="47"/>
      <c r="TUS3" s="47"/>
      <c r="TUT3" s="47"/>
      <c r="TUU3" s="47"/>
      <c r="TUV3" s="47"/>
      <c r="TUW3" s="47"/>
      <c r="TUX3" s="47"/>
      <c r="TUY3" s="47"/>
      <c r="TUZ3" s="47"/>
      <c r="TVA3" s="47"/>
      <c r="TVB3" s="47"/>
      <c r="TVC3" s="47"/>
      <c r="TVD3" s="47"/>
      <c r="TVE3" s="47"/>
      <c r="TVF3" s="47"/>
      <c r="TVG3" s="47"/>
      <c r="TVH3" s="47"/>
      <c r="TVI3" s="47"/>
      <c r="TVJ3" s="47"/>
      <c r="TVK3" s="47"/>
      <c r="TVL3" s="47"/>
      <c r="TVM3" s="47"/>
      <c r="TVN3" s="47"/>
      <c r="TVO3" s="47"/>
      <c r="TVP3" s="47"/>
      <c r="TVQ3" s="47"/>
      <c r="TVR3" s="47"/>
      <c r="TVS3" s="47"/>
      <c r="TVT3" s="47"/>
      <c r="TVU3" s="47"/>
      <c r="TVV3" s="47"/>
      <c r="TVW3" s="47"/>
      <c r="TVX3" s="47"/>
      <c r="TVY3" s="47"/>
      <c r="TVZ3" s="47"/>
      <c r="TWA3" s="47"/>
      <c r="TWB3" s="47"/>
      <c r="TWC3" s="47"/>
      <c r="TWD3" s="47"/>
      <c r="TWE3" s="47"/>
      <c r="TWF3" s="47"/>
      <c r="TWG3" s="47"/>
      <c r="TWH3" s="47"/>
      <c r="TWI3" s="47"/>
      <c r="TWJ3" s="47"/>
      <c r="TWK3" s="47"/>
      <c r="TWL3" s="47"/>
      <c r="TWM3" s="47"/>
      <c r="TWN3" s="47"/>
      <c r="TWO3" s="47"/>
      <c r="TWP3" s="47"/>
      <c r="TWQ3" s="47"/>
      <c r="TWR3" s="47"/>
      <c r="TWS3" s="47"/>
      <c r="TWT3" s="47"/>
      <c r="TWU3" s="47"/>
      <c r="TWV3" s="47"/>
      <c r="TWW3" s="47"/>
      <c r="TWX3" s="47"/>
      <c r="TWY3" s="47"/>
      <c r="TWZ3" s="47"/>
      <c r="TXA3" s="47"/>
      <c r="TXB3" s="47"/>
      <c r="TXC3" s="47"/>
      <c r="TXD3" s="47"/>
      <c r="TXE3" s="47"/>
      <c r="TXF3" s="47"/>
      <c r="TXG3" s="47"/>
      <c r="TXH3" s="47"/>
      <c r="TXI3" s="47"/>
      <c r="TXJ3" s="47"/>
      <c r="TXK3" s="47"/>
      <c r="TXL3" s="47"/>
      <c r="TXM3" s="47"/>
      <c r="TXN3" s="47"/>
      <c r="TXO3" s="47"/>
      <c r="TXP3" s="47"/>
      <c r="TXQ3" s="47"/>
      <c r="TXR3" s="47"/>
      <c r="TXS3" s="47"/>
      <c r="TXT3" s="47"/>
      <c r="TXU3" s="47"/>
      <c r="TXV3" s="47"/>
      <c r="TXW3" s="47"/>
      <c r="TXX3" s="47"/>
      <c r="TXY3" s="47"/>
      <c r="TXZ3" s="47"/>
      <c r="TYA3" s="47"/>
      <c r="TYB3" s="47"/>
      <c r="TYC3" s="47"/>
      <c r="TYD3" s="47"/>
      <c r="TYE3" s="47"/>
      <c r="TYF3" s="47"/>
      <c r="TYG3" s="47"/>
      <c r="TYH3" s="47"/>
      <c r="TYI3" s="47"/>
      <c r="TYJ3" s="47"/>
      <c r="TYK3" s="47"/>
      <c r="TYL3" s="47"/>
      <c r="TYM3" s="47"/>
      <c r="TYN3" s="47"/>
      <c r="TYO3" s="47"/>
      <c r="TYP3" s="47"/>
      <c r="TYQ3" s="47"/>
      <c r="TYR3" s="47"/>
      <c r="TYS3" s="47"/>
      <c r="TYT3" s="47"/>
      <c r="TYU3" s="47"/>
      <c r="TYV3" s="47"/>
      <c r="TYW3" s="47"/>
      <c r="TYX3" s="47"/>
      <c r="TYY3" s="47"/>
      <c r="TYZ3" s="47"/>
      <c r="TZA3" s="47"/>
      <c r="TZB3" s="47"/>
      <c r="TZC3" s="47"/>
      <c r="TZD3" s="47"/>
      <c r="TZE3" s="47"/>
      <c r="TZF3" s="47"/>
      <c r="TZG3" s="47"/>
      <c r="TZH3" s="47"/>
      <c r="TZI3" s="47"/>
      <c r="TZJ3" s="47"/>
      <c r="TZK3" s="47"/>
      <c r="TZL3" s="47"/>
      <c r="TZM3" s="47"/>
      <c r="TZN3" s="47"/>
      <c r="TZO3" s="47"/>
      <c r="TZP3" s="47"/>
      <c r="TZQ3" s="47"/>
      <c r="TZR3" s="47"/>
      <c r="TZS3" s="47"/>
      <c r="TZT3" s="47"/>
      <c r="TZU3" s="47"/>
      <c r="TZV3" s="47"/>
      <c r="TZW3" s="47"/>
      <c r="TZX3" s="47"/>
      <c r="TZY3" s="47"/>
      <c r="TZZ3" s="47"/>
      <c r="UAA3" s="47"/>
      <c r="UAB3" s="47"/>
      <c r="UAC3" s="47"/>
      <c r="UAD3" s="47"/>
      <c r="UAE3" s="47"/>
      <c r="UAF3" s="47"/>
      <c r="UAG3" s="47"/>
      <c r="UAH3" s="47"/>
      <c r="UAI3" s="47"/>
      <c r="UAJ3" s="47"/>
      <c r="UAK3" s="47"/>
      <c r="UAL3" s="47"/>
      <c r="UAM3" s="47"/>
      <c r="UAN3" s="47"/>
      <c r="UAO3" s="47"/>
      <c r="UAP3" s="47"/>
      <c r="UAQ3" s="47"/>
      <c r="UAR3" s="47"/>
      <c r="UAS3" s="47"/>
      <c r="UAT3" s="47"/>
      <c r="UAU3" s="47"/>
      <c r="UAV3" s="47"/>
      <c r="UAW3" s="47"/>
      <c r="UAX3" s="47"/>
      <c r="UAY3" s="47"/>
      <c r="UAZ3" s="47"/>
      <c r="UBA3" s="47"/>
      <c r="UBB3" s="47"/>
      <c r="UBC3" s="47"/>
      <c r="UBD3" s="47"/>
      <c r="UBE3" s="47"/>
      <c r="UBF3" s="47"/>
      <c r="UBG3" s="47"/>
      <c r="UBH3" s="47"/>
      <c r="UBI3" s="47"/>
      <c r="UBJ3" s="47"/>
      <c r="UBK3" s="47"/>
      <c r="UBL3" s="47"/>
      <c r="UBM3" s="47"/>
      <c r="UBN3" s="47"/>
      <c r="UBO3" s="47"/>
      <c r="UBP3" s="47"/>
      <c r="UBQ3" s="47"/>
      <c r="UBR3" s="47"/>
      <c r="UBS3" s="47"/>
      <c r="UBT3" s="47"/>
      <c r="UBU3" s="47"/>
      <c r="UBV3" s="47"/>
      <c r="UBW3" s="47"/>
      <c r="UBX3" s="47"/>
      <c r="UBY3" s="47"/>
      <c r="UBZ3" s="47"/>
      <c r="UCA3" s="47"/>
      <c r="UCB3" s="47"/>
      <c r="UCC3" s="47"/>
      <c r="UCD3" s="47"/>
      <c r="UCE3" s="47"/>
      <c r="UCF3" s="47"/>
      <c r="UCG3" s="47"/>
      <c r="UCH3" s="47"/>
      <c r="UCI3" s="47"/>
      <c r="UCJ3" s="47"/>
      <c r="UCK3" s="47"/>
      <c r="UCL3" s="47"/>
      <c r="UCM3" s="47"/>
      <c r="UCN3" s="47"/>
      <c r="UCO3" s="47"/>
      <c r="UCP3" s="47"/>
      <c r="UCQ3" s="47"/>
      <c r="UCR3" s="47"/>
      <c r="UCS3" s="47"/>
      <c r="UCT3" s="47"/>
      <c r="UCU3" s="47"/>
      <c r="UCV3" s="47"/>
      <c r="UCW3" s="47"/>
      <c r="UCX3" s="47"/>
      <c r="UCY3" s="47"/>
      <c r="UCZ3" s="47"/>
      <c r="UDA3" s="47"/>
      <c r="UDB3" s="47"/>
      <c r="UDC3" s="47"/>
      <c r="UDD3" s="47"/>
      <c r="UDE3" s="47"/>
      <c r="UDF3" s="47"/>
      <c r="UDG3" s="47"/>
      <c r="UDH3" s="47"/>
      <c r="UDI3" s="47"/>
      <c r="UDJ3" s="47"/>
      <c r="UDK3" s="47"/>
      <c r="UDL3" s="47"/>
      <c r="UDM3" s="47"/>
      <c r="UDN3" s="47"/>
      <c r="UDO3" s="47"/>
      <c r="UDP3" s="47"/>
      <c r="UDQ3" s="47"/>
      <c r="UDR3" s="47"/>
      <c r="UDS3" s="47"/>
      <c r="UDT3" s="47"/>
      <c r="UDU3" s="47"/>
      <c r="UDV3" s="47"/>
      <c r="UDW3" s="47"/>
      <c r="UDX3" s="47"/>
      <c r="UDY3" s="47"/>
      <c r="UDZ3" s="47"/>
      <c r="UEA3" s="47"/>
      <c r="UEB3" s="47"/>
      <c r="UEC3" s="47"/>
      <c r="UED3" s="47"/>
      <c r="UEE3" s="47"/>
      <c r="UEF3" s="47"/>
      <c r="UEG3" s="47"/>
      <c r="UEH3" s="47"/>
      <c r="UEI3" s="47"/>
      <c r="UEJ3" s="47"/>
      <c r="UEK3" s="47"/>
      <c r="UEL3" s="47"/>
      <c r="UEM3" s="47"/>
      <c r="UEN3" s="47"/>
      <c r="UEO3" s="47"/>
      <c r="UEP3" s="47"/>
      <c r="UEQ3" s="47"/>
      <c r="UER3" s="47"/>
      <c r="UES3" s="47"/>
      <c r="UET3" s="47"/>
      <c r="UEU3" s="47"/>
      <c r="UEV3" s="47"/>
      <c r="UEW3" s="47"/>
      <c r="UEX3" s="47"/>
      <c r="UEY3" s="47"/>
      <c r="UEZ3" s="47"/>
      <c r="UFA3" s="47"/>
      <c r="UFB3" s="47"/>
      <c r="UFC3" s="47"/>
      <c r="UFD3" s="47"/>
      <c r="UFE3" s="47"/>
      <c r="UFF3" s="47"/>
      <c r="UFG3" s="47"/>
      <c r="UFH3" s="47"/>
      <c r="UFI3" s="47"/>
      <c r="UFJ3" s="47"/>
      <c r="UFK3" s="47"/>
      <c r="UFL3" s="47"/>
      <c r="UFM3" s="47"/>
      <c r="UFN3" s="47"/>
      <c r="UFO3" s="47"/>
      <c r="UFP3" s="47"/>
      <c r="UFQ3" s="47"/>
      <c r="UFR3" s="47"/>
      <c r="UFS3" s="47"/>
      <c r="UFT3" s="47"/>
      <c r="UFU3" s="47"/>
      <c r="UFV3" s="47"/>
      <c r="UFW3" s="47"/>
      <c r="UFX3" s="47"/>
      <c r="UFY3" s="47"/>
      <c r="UFZ3" s="47"/>
      <c r="UGA3" s="47"/>
      <c r="UGB3" s="47"/>
      <c r="UGC3" s="47"/>
      <c r="UGD3" s="47"/>
      <c r="UGE3" s="47"/>
      <c r="UGF3" s="47"/>
      <c r="UGG3" s="47"/>
      <c r="UGH3" s="47"/>
      <c r="UGI3" s="47"/>
      <c r="UGJ3" s="47"/>
      <c r="UGK3" s="47"/>
      <c r="UGL3" s="47"/>
      <c r="UGM3" s="47"/>
      <c r="UGN3" s="47"/>
      <c r="UGO3" s="47"/>
      <c r="UGP3" s="47"/>
      <c r="UGQ3" s="47"/>
      <c r="UGR3" s="47"/>
      <c r="UGS3" s="47"/>
      <c r="UGT3" s="47"/>
      <c r="UGU3" s="47"/>
      <c r="UGV3" s="47"/>
      <c r="UGW3" s="47"/>
      <c r="UGX3" s="47"/>
      <c r="UGY3" s="47"/>
      <c r="UGZ3" s="47"/>
      <c r="UHA3" s="47"/>
      <c r="UHB3" s="47"/>
      <c r="UHC3" s="47"/>
      <c r="UHD3" s="47"/>
      <c r="UHE3" s="47"/>
      <c r="UHF3" s="47"/>
      <c r="UHG3" s="47"/>
      <c r="UHH3" s="47"/>
      <c r="UHI3" s="47"/>
      <c r="UHJ3" s="47"/>
      <c r="UHK3" s="47"/>
      <c r="UHL3" s="47"/>
      <c r="UHM3" s="47"/>
      <c r="UHN3" s="47"/>
      <c r="UHO3" s="47"/>
      <c r="UHP3" s="47"/>
      <c r="UHQ3" s="47"/>
      <c r="UHR3" s="47"/>
      <c r="UHS3" s="47"/>
      <c r="UHT3" s="47"/>
      <c r="UHU3" s="47"/>
      <c r="UHV3" s="47"/>
      <c r="UHW3" s="47"/>
      <c r="UHX3" s="47"/>
      <c r="UHY3" s="47"/>
      <c r="UHZ3" s="47"/>
      <c r="UIA3" s="47"/>
      <c r="UIB3" s="47"/>
      <c r="UIC3" s="47"/>
      <c r="UID3" s="47"/>
      <c r="UIE3" s="47"/>
      <c r="UIF3" s="47"/>
      <c r="UIG3" s="47"/>
      <c r="UIH3" s="47"/>
      <c r="UII3" s="47"/>
      <c r="UIJ3" s="47"/>
      <c r="UIK3" s="47"/>
      <c r="UIL3" s="47"/>
      <c r="UIM3" s="47"/>
      <c r="UIN3" s="47"/>
      <c r="UIO3" s="47"/>
      <c r="UIP3" s="47"/>
      <c r="UIQ3" s="47"/>
      <c r="UIR3" s="47"/>
      <c r="UIS3" s="47"/>
      <c r="UIT3" s="47"/>
      <c r="UIU3" s="47"/>
      <c r="UIV3" s="47"/>
      <c r="UIW3" s="47"/>
      <c r="UIX3" s="47"/>
      <c r="UIY3" s="47"/>
      <c r="UIZ3" s="47"/>
      <c r="UJA3" s="47"/>
      <c r="UJB3" s="47"/>
      <c r="UJC3" s="47"/>
      <c r="UJD3" s="47"/>
      <c r="UJE3" s="47"/>
      <c r="UJF3" s="47"/>
      <c r="UJG3" s="47"/>
      <c r="UJH3" s="47"/>
      <c r="UJI3" s="47"/>
      <c r="UJJ3" s="47"/>
      <c r="UJK3" s="47"/>
      <c r="UJL3" s="47"/>
      <c r="UJM3" s="47"/>
      <c r="UJN3" s="47"/>
      <c r="UJO3" s="47"/>
      <c r="UJP3" s="47"/>
      <c r="UJQ3" s="47"/>
      <c r="UJR3" s="47"/>
      <c r="UJS3" s="47"/>
      <c r="UJT3" s="47"/>
      <c r="UJU3" s="47"/>
      <c r="UJV3" s="47"/>
      <c r="UJW3" s="47"/>
      <c r="UJX3" s="47"/>
      <c r="UJY3" s="47"/>
      <c r="UJZ3" s="47"/>
      <c r="UKA3" s="47"/>
      <c r="UKB3" s="47"/>
      <c r="UKC3" s="47"/>
      <c r="UKD3" s="47"/>
      <c r="UKE3" s="47"/>
      <c r="UKF3" s="47"/>
      <c r="UKG3" s="47"/>
      <c r="UKH3" s="47"/>
      <c r="UKI3" s="47"/>
      <c r="UKJ3" s="47"/>
      <c r="UKK3" s="47"/>
      <c r="UKL3" s="47"/>
      <c r="UKM3" s="47"/>
      <c r="UKN3" s="47"/>
      <c r="UKO3" s="47"/>
      <c r="UKP3" s="47"/>
      <c r="UKQ3" s="47"/>
      <c r="UKR3" s="47"/>
      <c r="UKS3" s="47"/>
      <c r="UKT3" s="47"/>
      <c r="UKU3" s="47"/>
      <c r="UKV3" s="47"/>
      <c r="UKW3" s="47"/>
      <c r="UKX3" s="47"/>
      <c r="UKY3" s="47"/>
      <c r="UKZ3" s="47"/>
      <c r="ULA3" s="47"/>
      <c r="ULB3" s="47"/>
      <c r="ULC3" s="47"/>
      <c r="ULD3" s="47"/>
      <c r="ULE3" s="47"/>
      <c r="ULF3" s="47"/>
      <c r="ULG3" s="47"/>
      <c r="ULH3" s="47"/>
      <c r="ULI3" s="47"/>
      <c r="ULJ3" s="47"/>
      <c r="ULK3" s="47"/>
      <c r="ULL3" s="47"/>
      <c r="ULM3" s="47"/>
      <c r="ULN3" s="47"/>
      <c r="ULO3" s="47"/>
      <c r="ULP3" s="47"/>
      <c r="ULQ3" s="47"/>
      <c r="ULR3" s="47"/>
      <c r="ULS3" s="47"/>
      <c r="ULT3" s="47"/>
      <c r="ULU3" s="47"/>
      <c r="ULV3" s="47"/>
      <c r="ULW3" s="47"/>
      <c r="ULX3" s="47"/>
      <c r="ULY3" s="47"/>
      <c r="ULZ3" s="47"/>
      <c r="UMA3" s="47"/>
      <c r="UMB3" s="47"/>
      <c r="UMC3" s="47"/>
      <c r="UMD3" s="47"/>
      <c r="UME3" s="47"/>
      <c r="UMF3" s="47"/>
      <c r="UMG3" s="47"/>
      <c r="UMH3" s="47"/>
      <c r="UMI3" s="47"/>
      <c r="UMJ3" s="47"/>
      <c r="UMK3" s="47"/>
      <c r="UML3" s="47"/>
      <c r="UMM3" s="47"/>
      <c r="UMN3" s="47"/>
      <c r="UMO3" s="47"/>
      <c r="UMP3" s="47"/>
      <c r="UMQ3" s="47"/>
      <c r="UMR3" s="47"/>
      <c r="UMS3" s="47"/>
      <c r="UMT3" s="47"/>
      <c r="UMU3" s="47"/>
      <c r="UMV3" s="47"/>
      <c r="UMW3" s="47"/>
      <c r="UMX3" s="47"/>
      <c r="UMY3" s="47"/>
      <c r="UMZ3" s="47"/>
      <c r="UNA3" s="47"/>
      <c r="UNB3" s="47"/>
      <c r="UNC3" s="47"/>
      <c r="UND3" s="47"/>
      <c r="UNE3" s="47"/>
      <c r="UNF3" s="47"/>
      <c r="UNG3" s="47"/>
      <c r="UNH3" s="47"/>
      <c r="UNI3" s="47"/>
      <c r="UNJ3" s="47"/>
      <c r="UNK3" s="47"/>
      <c r="UNL3" s="47"/>
      <c r="UNM3" s="47"/>
      <c r="UNN3" s="47"/>
      <c r="UNO3" s="47"/>
      <c r="UNP3" s="47"/>
      <c r="UNQ3" s="47"/>
      <c r="UNR3" s="47"/>
      <c r="UNS3" s="47"/>
      <c r="UNT3" s="47"/>
      <c r="UNU3" s="47"/>
      <c r="UNV3" s="47"/>
      <c r="UNW3" s="47"/>
      <c r="UNX3" s="47"/>
      <c r="UNY3" s="47"/>
      <c r="UNZ3" s="47"/>
      <c r="UOA3" s="47"/>
      <c r="UOB3" s="47"/>
      <c r="UOC3" s="47"/>
      <c r="UOD3" s="47"/>
      <c r="UOE3" s="47"/>
      <c r="UOF3" s="47"/>
      <c r="UOG3" s="47"/>
      <c r="UOH3" s="47"/>
      <c r="UOI3" s="47"/>
      <c r="UOJ3" s="47"/>
      <c r="UOK3" s="47"/>
      <c r="UOL3" s="47"/>
      <c r="UOM3" s="47"/>
      <c r="UON3" s="47"/>
      <c r="UOO3" s="47"/>
      <c r="UOP3" s="47"/>
      <c r="UOQ3" s="47"/>
      <c r="UOR3" s="47"/>
      <c r="UOS3" s="47"/>
      <c r="UOT3" s="47"/>
      <c r="UOU3" s="47"/>
      <c r="UOV3" s="47"/>
      <c r="UOW3" s="47"/>
      <c r="UOX3" s="47"/>
      <c r="UOY3" s="47"/>
      <c r="UOZ3" s="47"/>
      <c r="UPA3" s="47"/>
      <c r="UPB3" s="47"/>
      <c r="UPC3" s="47"/>
      <c r="UPD3" s="47"/>
      <c r="UPE3" s="47"/>
      <c r="UPF3" s="47"/>
      <c r="UPG3" s="47"/>
      <c r="UPH3" s="47"/>
      <c r="UPI3" s="47"/>
      <c r="UPJ3" s="47"/>
      <c r="UPK3" s="47"/>
      <c r="UPL3" s="47"/>
      <c r="UPM3" s="47"/>
      <c r="UPN3" s="47"/>
      <c r="UPO3" s="47"/>
      <c r="UPP3" s="47"/>
      <c r="UPQ3" s="47"/>
      <c r="UPR3" s="47"/>
      <c r="UPS3" s="47"/>
      <c r="UPT3" s="47"/>
      <c r="UPU3" s="47"/>
      <c r="UPV3" s="47"/>
      <c r="UPW3" s="47"/>
      <c r="UPX3" s="47"/>
      <c r="UPY3" s="47"/>
      <c r="UPZ3" s="47"/>
      <c r="UQA3" s="47"/>
      <c r="UQB3" s="47"/>
      <c r="UQC3" s="47"/>
      <c r="UQD3" s="47"/>
      <c r="UQE3" s="47"/>
      <c r="UQF3" s="47"/>
      <c r="UQG3" s="47"/>
      <c r="UQH3" s="47"/>
      <c r="UQI3" s="47"/>
      <c r="UQJ3" s="47"/>
      <c r="UQK3" s="47"/>
      <c r="UQL3" s="47"/>
      <c r="UQM3" s="47"/>
      <c r="UQN3" s="47"/>
      <c r="UQO3" s="47"/>
      <c r="UQP3" s="47"/>
      <c r="UQQ3" s="47"/>
      <c r="UQR3" s="47"/>
      <c r="UQS3" s="47"/>
      <c r="UQT3" s="47"/>
      <c r="UQU3" s="47"/>
      <c r="UQV3" s="47"/>
      <c r="UQW3" s="47"/>
      <c r="UQX3" s="47"/>
      <c r="UQY3" s="47"/>
      <c r="UQZ3" s="47"/>
      <c r="URA3" s="47"/>
      <c r="URB3" s="47"/>
      <c r="URC3" s="47"/>
      <c r="URD3" s="47"/>
      <c r="URE3" s="47"/>
      <c r="URF3" s="47"/>
      <c r="URG3" s="47"/>
      <c r="URH3" s="47"/>
      <c r="URI3" s="47"/>
      <c r="URJ3" s="47"/>
      <c r="URK3" s="47"/>
      <c r="URL3" s="47"/>
      <c r="URM3" s="47"/>
      <c r="URN3" s="47"/>
      <c r="URO3" s="47"/>
      <c r="URP3" s="47"/>
      <c r="URQ3" s="47"/>
      <c r="URR3" s="47"/>
      <c r="URS3" s="47"/>
      <c r="URT3" s="47"/>
      <c r="URU3" s="47"/>
      <c r="URV3" s="47"/>
      <c r="URW3" s="47"/>
      <c r="URX3" s="47"/>
      <c r="URY3" s="47"/>
      <c r="URZ3" s="47"/>
      <c r="USA3" s="47"/>
      <c r="USB3" s="47"/>
      <c r="USC3" s="47"/>
      <c r="USD3" s="47"/>
      <c r="USE3" s="47"/>
      <c r="USF3" s="47"/>
      <c r="USG3" s="47"/>
      <c r="USH3" s="47"/>
      <c r="USI3" s="47"/>
      <c r="USJ3" s="47"/>
      <c r="USK3" s="47"/>
      <c r="USL3" s="47"/>
      <c r="USM3" s="47"/>
      <c r="USN3" s="47"/>
      <c r="USO3" s="47"/>
      <c r="USP3" s="47"/>
      <c r="USQ3" s="47"/>
      <c r="USR3" s="47"/>
      <c r="USS3" s="47"/>
      <c r="UST3" s="47"/>
      <c r="USU3" s="47"/>
      <c r="USV3" s="47"/>
      <c r="USW3" s="47"/>
      <c r="USX3" s="47"/>
      <c r="USY3" s="47"/>
      <c r="USZ3" s="47"/>
      <c r="UTA3" s="47"/>
      <c r="UTB3" s="47"/>
      <c r="UTC3" s="47"/>
      <c r="UTD3" s="47"/>
      <c r="UTE3" s="47"/>
      <c r="UTF3" s="47"/>
      <c r="UTG3" s="47"/>
      <c r="UTH3" s="47"/>
      <c r="UTI3" s="47"/>
      <c r="UTJ3" s="47"/>
      <c r="UTK3" s="47"/>
      <c r="UTL3" s="47"/>
      <c r="UTM3" s="47"/>
      <c r="UTN3" s="47"/>
      <c r="UTO3" s="47"/>
      <c r="UTP3" s="47"/>
      <c r="UTQ3" s="47"/>
      <c r="UTR3" s="47"/>
      <c r="UTS3" s="47"/>
      <c r="UTT3" s="47"/>
      <c r="UTU3" s="47"/>
      <c r="UTV3" s="47"/>
      <c r="UTW3" s="47"/>
      <c r="UTX3" s="47"/>
      <c r="UTY3" s="47"/>
      <c r="UTZ3" s="47"/>
      <c r="UUA3" s="47"/>
      <c r="UUB3" s="47"/>
      <c r="UUC3" s="47"/>
      <c r="UUD3" s="47"/>
      <c r="UUE3" s="47"/>
      <c r="UUF3" s="47"/>
      <c r="UUG3" s="47"/>
      <c r="UUH3" s="47"/>
      <c r="UUI3" s="47"/>
      <c r="UUJ3" s="47"/>
      <c r="UUK3" s="47"/>
      <c r="UUL3" s="47"/>
      <c r="UUM3" s="47"/>
      <c r="UUN3" s="47"/>
      <c r="UUO3" s="47"/>
      <c r="UUP3" s="47"/>
      <c r="UUQ3" s="47"/>
      <c r="UUR3" s="47"/>
      <c r="UUS3" s="47"/>
      <c r="UUT3" s="47"/>
      <c r="UUU3" s="47"/>
      <c r="UUV3" s="47"/>
      <c r="UUW3" s="47"/>
      <c r="UUX3" s="47"/>
      <c r="UUY3" s="47"/>
      <c r="UUZ3" s="47"/>
      <c r="UVA3" s="47"/>
      <c r="UVB3" s="47"/>
      <c r="UVC3" s="47"/>
      <c r="UVD3" s="47"/>
      <c r="UVE3" s="47"/>
      <c r="UVF3" s="47"/>
      <c r="UVG3" s="47"/>
      <c r="UVH3" s="47"/>
      <c r="UVI3" s="47"/>
      <c r="UVJ3" s="47"/>
      <c r="UVK3" s="47"/>
      <c r="UVL3" s="47"/>
      <c r="UVM3" s="47"/>
      <c r="UVN3" s="47"/>
      <c r="UVO3" s="47"/>
      <c r="UVP3" s="47"/>
      <c r="UVQ3" s="47"/>
      <c r="UVR3" s="47"/>
      <c r="UVS3" s="47"/>
      <c r="UVT3" s="47"/>
      <c r="UVU3" s="47"/>
      <c r="UVV3" s="47"/>
      <c r="UVW3" s="47"/>
      <c r="UVX3" s="47"/>
      <c r="UVY3" s="47"/>
      <c r="UVZ3" s="47"/>
      <c r="UWA3" s="47"/>
      <c r="UWB3" s="47"/>
      <c r="UWC3" s="47"/>
      <c r="UWD3" s="47"/>
      <c r="UWE3" s="47"/>
      <c r="UWF3" s="47"/>
      <c r="UWG3" s="47"/>
      <c r="UWH3" s="47"/>
      <c r="UWI3" s="47"/>
      <c r="UWJ3" s="47"/>
      <c r="UWK3" s="47"/>
      <c r="UWL3" s="47"/>
      <c r="UWM3" s="47"/>
      <c r="UWN3" s="47"/>
      <c r="UWO3" s="47"/>
      <c r="UWP3" s="47"/>
      <c r="UWQ3" s="47"/>
      <c r="UWR3" s="47"/>
      <c r="UWS3" s="47"/>
      <c r="UWT3" s="47"/>
      <c r="UWU3" s="47"/>
      <c r="UWV3" s="47"/>
      <c r="UWW3" s="47"/>
      <c r="UWX3" s="47"/>
      <c r="UWY3" s="47"/>
      <c r="UWZ3" s="47"/>
      <c r="UXA3" s="47"/>
      <c r="UXB3" s="47"/>
      <c r="UXC3" s="47"/>
      <c r="UXD3" s="47"/>
      <c r="UXE3" s="47"/>
      <c r="UXF3" s="47"/>
      <c r="UXG3" s="47"/>
      <c r="UXH3" s="47"/>
      <c r="UXI3" s="47"/>
      <c r="UXJ3" s="47"/>
      <c r="UXK3" s="47"/>
      <c r="UXL3" s="47"/>
      <c r="UXM3" s="47"/>
      <c r="UXN3" s="47"/>
      <c r="UXO3" s="47"/>
      <c r="UXP3" s="47"/>
      <c r="UXQ3" s="47"/>
      <c r="UXR3" s="47"/>
      <c r="UXS3" s="47"/>
      <c r="UXT3" s="47"/>
      <c r="UXU3" s="47"/>
      <c r="UXV3" s="47"/>
      <c r="UXW3" s="47"/>
      <c r="UXX3" s="47"/>
      <c r="UXY3" s="47"/>
      <c r="UXZ3" s="47"/>
      <c r="UYA3" s="47"/>
      <c r="UYB3" s="47"/>
      <c r="UYC3" s="47"/>
      <c r="UYD3" s="47"/>
      <c r="UYE3" s="47"/>
      <c r="UYF3" s="47"/>
      <c r="UYG3" s="47"/>
      <c r="UYH3" s="47"/>
      <c r="UYI3" s="47"/>
      <c r="UYJ3" s="47"/>
      <c r="UYK3" s="47"/>
      <c r="UYL3" s="47"/>
      <c r="UYM3" s="47"/>
      <c r="UYN3" s="47"/>
      <c r="UYO3" s="47"/>
      <c r="UYP3" s="47"/>
      <c r="UYQ3" s="47"/>
      <c r="UYR3" s="47"/>
      <c r="UYS3" s="47"/>
      <c r="UYT3" s="47"/>
      <c r="UYU3" s="47"/>
      <c r="UYV3" s="47"/>
      <c r="UYW3" s="47"/>
      <c r="UYX3" s="47"/>
      <c r="UYY3" s="47"/>
      <c r="UYZ3" s="47"/>
      <c r="UZA3" s="47"/>
      <c r="UZB3" s="47"/>
      <c r="UZC3" s="47"/>
      <c r="UZD3" s="47"/>
      <c r="UZE3" s="47"/>
      <c r="UZF3" s="47"/>
      <c r="UZG3" s="47"/>
      <c r="UZH3" s="47"/>
      <c r="UZI3" s="47"/>
      <c r="UZJ3" s="47"/>
      <c r="UZK3" s="47"/>
      <c r="UZL3" s="47"/>
      <c r="UZM3" s="47"/>
      <c r="UZN3" s="47"/>
      <c r="UZO3" s="47"/>
      <c r="UZP3" s="47"/>
      <c r="UZQ3" s="47"/>
      <c r="UZR3" s="47"/>
      <c r="UZS3" s="47"/>
      <c r="UZT3" s="47"/>
      <c r="UZU3" s="47"/>
      <c r="UZV3" s="47"/>
      <c r="UZW3" s="47"/>
      <c r="UZX3" s="47"/>
      <c r="UZY3" s="47"/>
      <c r="UZZ3" s="47"/>
      <c r="VAA3" s="47"/>
      <c r="VAB3" s="47"/>
      <c r="VAC3" s="47"/>
      <c r="VAD3" s="47"/>
      <c r="VAE3" s="47"/>
      <c r="VAF3" s="47"/>
      <c r="VAG3" s="47"/>
      <c r="VAH3" s="47"/>
      <c r="VAI3" s="47"/>
      <c r="VAJ3" s="47"/>
      <c r="VAK3" s="47"/>
      <c r="VAL3" s="47"/>
      <c r="VAM3" s="47"/>
      <c r="VAN3" s="47"/>
      <c r="VAO3" s="47"/>
      <c r="VAP3" s="47"/>
      <c r="VAQ3" s="47"/>
      <c r="VAR3" s="47"/>
      <c r="VAS3" s="47"/>
      <c r="VAT3" s="47"/>
      <c r="VAU3" s="47"/>
      <c r="VAV3" s="47"/>
      <c r="VAW3" s="47"/>
      <c r="VAX3" s="47"/>
      <c r="VAY3" s="47"/>
      <c r="VAZ3" s="47"/>
      <c r="VBA3" s="47"/>
      <c r="VBB3" s="47"/>
      <c r="VBC3" s="47"/>
      <c r="VBD3" s="47"/>
      <c r="VBE3" s="47"/>
      <c r="VBF3" s="47"/>
      <c r="VBG3" s="47"/>
      <c r="VBH3" s="47"/>
      <c r="VBI3" s="47"/>
      <c r="VBJ3" s="47"/>
      <c r="VBK3" s="47"/>
      <c r="VBL3" s="47"/>
      <c r="VBM3" s="47"/>
      <c r="VBN3" s="47"/>
      <c r="VBO3" s="47"/>
      <c r="VBP3" s="47"/>
      <c r="VBQ3" s="47"/>
      <c r="VBR3" s="47"/>
      <c r="VBS3" s="47"/>
      <c r="VBT3" s="47"/>
      <c r="VBU3" s="47"/>
      <c r="VBV3" s="47"/>
      <c r="VBW3" s="47"/>
      <c r="VBX3" s="47"/>
      <c r="VBY3" s="47"/>
      <c r="VBZ3" s="47"/>
      <c r="VCA3" s="47"/>
      <c r="VCB3" s="47"/>
      <c r="VCC3" s="47"/>
      <c r="VCD3" s="47"/>
      <c r="VCE3" s="47"/>
      <c r="VCF3" s="47"/>
      <c r="VCG3" s="47"/>
      <c r="VCH3" s="47"/>
      <c r="VCI3" s="47"/>
      <c r="VCJ3" s="47"/>
      <c r="VCK3" s="47"/>
      <c r="VCL3" s="47"/>
      <c r="VCM3" s="47"/>
      <c r="VCN3" s="47"/>
      <c r="VCO3" s="47"/>
      <c r="VCP3" s="47"/>
      <c r="VCQ3" s="47"/>
      <c r="VCR3" s="47"/>
      <c r="VCS3" s="47"/>
      <c r="VCT3" s="47"/>
      <c r="VCU3" s="47"/>
      <c r="VCV3" s="47"/>
      <c r="VCW3" s="47"/>
      <c r="VCX3" s="47"/>
      <c r="VCY3" s="47"/>
      <c r="VCZ3" s="47"/>
      <c r="VDA3" s="47"/>
      <c r="VDB3" s="47"/>
      <c r="VDC3" s="47"/>
      <c r="VDD3" s="47"/>
      <c r="VDE3" s="47"/>
      <c r="VDF3" s="47"/>
      <c r="VDG3" s="47"/>
      <c r="VDH3" s="47"/>
      <c r="VDI3" s="47"/>
      <c r="VDJ3" s="47"/>
      <c r="VDK3" s="47"/>
      <c r="VDL3" s="47"/>
      <c r="VDM3" s="47"/>
      <c r="VDN3" s="47"/>
      <c r="VDO3" s="47"/>
      <c r="VDP3" s="47"/>
      <c r="VDQ3" s="47"/>
      <c r="VDR3" s="47"/>
      <c r="VDS3" s="47"/>
      <c r="VDT3" s="47"/>
      <c r="VDU3" s="47"/>
      <c r="VDV3" s="47"/>
      <c r="VDW3" s="47"/>
      <c r="VDX3" s="47"/>
      <c r="VDY3" s="47"/>
      <c r="VDZ3" s="47"/>
      <c r="VEA3" s="47"/>
      <c r="VEB3" s="47"/>
      <c r="VEC3" s="47"/>
      <c r="VED3" s="47"/>
      <c r="VEE3" s="47"/>
      <c r="VEF3" s="47"/>
      <c r="VEG3" s="47"/>
      <c r="VEH3" s="47"/>
      <c r="VEI3" s="47"/>
      <c r="VEJ3" s="47"/>
      <c r="VEK3" s="47"/>
      <c r="VEL3" s="47"/>
      <c r="VEM3" s="47"/>
      <c r="VEN3" s="47"/>
      <c r="VEO3" s="47"/>
      <c r="VEP3" s="47"/>
      <c r="VEQ3" s="47"/>
      <c r="VER3" s="47"/>
      <c r="VES3" s="47"/>
      <c r="VET3" s="47"/>
      <c r="VEU3" s="47"/>
      <c r="VEV3" s="47"/>
      <c r="VEW3" s="47"/>
      <c r="VEX3" s="47"/>
      <c r="VEY3" s="47"/>
      <c r="VEZ3" s="47"/>
      <c r="VFA3" s="47"/>
      <c r="VFB3" s="47"/>
      <c r="VFC3" s="47"/>
      <c r="VFD3" s="47"/>
      <c r="VFE3" s="47"/>
      <c r="VFF3" s="47"/>
      <c r="VFG3" s="47"/>
      <c r="VFH3" s="47"/>
      <c r="VFI3" s="47"/>
      <c r="VFJ3" s="47"/>
      <c r="VFK3" s="47"/>
      <c r="VFL3" s="47"/>
      <c r="VFM3" s="47"/>
      <c r="VFN3" s="47"/>
      <c r="VFO3" s="47"/>
      <c r="VFP3" s="47"/>
      <c r="VFQ3" s="47"/>
      <c r="VFR3" s="47"/>
      <c r="VFS3" s="47"/>
      <c r="VFT3" s="47"/>
      <c r="VFU3" s="47"/>
      <c r="VFV3" s="47"/>
      <c r="VFW3" s="47"/>
      <c r="VFX3" s="47"/>
      <c r="VFY3" s="47"/>
      <c r="VFZ3" s="47"/>
      <c r="VGA3" s="47"/>
      <c r="VGB3" s="47"/>
      <c r="VGC3" s="47"/>
      <c r="VGD3" s="47"/>
      <c r="VGE3" s="47"/>
      <c r="VGF3" s="47"/>
      <c r="VGG3" s="47"/>
      <c r="VGH3" s="47"/>
      <c r="VGI3" s="47"/>
      <c r="VGJ3" s="47"/>
      <c r="VGK3" s="47"/>
      <c r="VGL3" s="47"/>
      <c r="VGM3" s="47"/>
      <c r="VGN3" s="47"/>
      <c r="VGO3" s="47"/>
      <c r="VGP3" s="47"/>
      <c r="VGQ3" s="47"/>
      <c r="VGR3" s="47"/>
      <c r="VGS3" s="47"/>
      <c r="VGT3" s="47"/>
      <c r="VGU3" s="47"/>
      <c r="VGV3" s="47"/>
      <c r="VGW3" s="47"/>
      <c r="VGX3" s="47"/>
      <c r="VGY3" s="47"/>
      <c r="VGZ3" s="47"/>
      <c r="VHA3" s="47"/>
      <c r="VHB3" s="47"/>
      <c r="VHC3" s="47"/>
      <c r="VHD3" s="47"/>
      <c r="VHE3" s="47"/>
      <c r="VHF3" s="47"/>
      <c r="VHG3" s="47"/>
      <c r="VHH3" s="47"/>
      <c r="VHI3" s="47"/>
      <c r="VHJ3" s="47"/>
      <c r="VHK3" s="47"/>
      <c r="VHL3" s="47"/>
      <c r="VHM3" s="47"/>
      <c r="VHN3" s="47"/>
      <c r="VHO3" s="47"/>
      <c r="VHP3" s="47"/>
      <c r="VHQ3" s="47"/>
      <c r="VHR3" s="47"/>
      <c r="VHS3" s="47"/>
      <c r="VHT3" s="47"/>
      <c r="VHU3" s="47"/>
      <c r="VHV3" s="47"/>
      <c r="VHW3" s="47"/>
      <c r="VHX3" s="47"/>
      <c r="VHY3" s="47"/>
      <c r="VHZ3" s="47"/>
      <c r="VIA3" s="47"/>
      <c r="VIB3" s="47"/>
      <c r="VIC3" s="47"/>
      <c r="VID3" s="47"/>
      <c r="VIE3" s="47"/>
      <c r="VIF3" s="47"/>
      <c r="VIG3" s="47"/>
      <c r="VIH3" s="47"/>
      <c r="VII3" s="47"/>
      <c r="VIJ3" s="47"/>
      <c r="VIK3" s="47"/>
      <c r="VIL3" s="47"/>
      <c r="VIM3" s="47"/>
      <c r="VIN3" s="47"/>
      <c r="VIO3" s="47"/>
      <c r="VIP3" s="47"/>
      <c r="VIQ3" s="47"/>
      <c r="VIR3" s="47"/>
      <c r="VIS3" s="47"/>
      <c r="VIT3" s="47"/>
      <c r="VIU3" s="47"/>
      <c r="VIV3" s="47"/>
      <c r="VIW3" s="47"/>
      <c r="VIX3" s="47"/>
      <c r="VIY3" s="47"/>
      <c r="VIZ3" s="47"/>
      <c r="VJA3" s="47"/>
      <c r="VJB3" s="47"/>
      <c r="VJC3" s="47"/>
      <c r="VJD3" s="47"/>
      <c r="VJE3" s="47"/>
      <c r="VJF3" s="47"/>
      <c r="VJG3" s="47"/>
      <c r="VJH3" s="47"/>
      <c r="VJI3" s="47"/>
      <c r="VJJ3" s="47"/>
      <c r="VJK3" s="47"/>
      <c r="VJL3" s="47"/>
      <c r="VJM3" s="47"/>
      <c r="VJN3" s="47"/>
      <c r="VJO3" s="47"/>
      <c r="VJP3" s="47"/>
      <c r="VJQ3" s="47"/>
      <c r="VJR3" s="47"/>
      <c r="VJS3" s="47"/>
      <c r="VJT3" s="47"/>
      <c r="VJU3" s="47"/>
      <c r="VJV3" s="47"/>
      <c r="VJW3" s="47"/>
      <c r="VJX3" s="47"/>
      <c r="VJY3" s="47"/>
      <c r="VJZ3" s="47"/>
      <c r="VKA3" s="47"/>
      <c r="VKB3" s="47"/>
      <c r="VKC3" s="47"/>
      <c r="VKD3" s="47"/>
      <c r="VKE3" s="47"/>
      <c r="VKF3" s="47"/>
      <c r="VKG3" s="47"/>
      <c r="VKH3" s="47"/>
      <c r="VKI3" s="47"/>
      <c r="VKJ3" s="47"/>
      <c r="VKK3" s="47"/>
      <c r="VKL3" s="47"/>
      <c r="VKM3" s="47"/>
      <c r="VKN3" s="47"/>
      <c r="VKO3" s="47"/>
      <c r="VKP3" s="47"/>
      <c r="VKQ3" s="47"/>
      <c r="VKR3" s="47"/>
      <c r="VKS3" s="47"/>
      <c r="VKT3" s="47"/>
      <c r="VKU3" s="47"/>
      <c r="VKV3" s="47"/>
      <c r="VKW3" s="47"/>
      <c r="VKX3" s="47"/>
      <c r="VKY3" s="47"/>
      <c r="VKZ3" s="47"/>
      <c r="VLA3" s="47"/>
      <c r="VLB3" s="47"/>
      <c r="VLC3" s="47"/>
      <c r="VLD3" s="47"/>
      <c r="VLE3" s="47"/>
      <c r="VLF3" s="47"/>
      <c r="VLG3" s="47"/>
      <c r="VLH3" s="47"/>
      <c r="VLI3" s="47"/>
      <c r="VLJ3" s="47"/>
      <c r="VLK3" s="47"/>
      <c r="VLL3" s="47"/>
      <c r="VLM3" s="47"/>
      <c r="VLN3" s="47"/>
      <c r="VLO3" s="47"/>
      <c r="VLP3" s="47"/>
      <c r="VLQ3" s="47"/>
      <c r="VLR3" s="47"/>
      <c r="VLS3" s="47"/>
      <c r="VLT3" s="47"/>
      <c r="VLU3" s="47"/>
      <c r="VLV3" s="47"/>
      <c r="VLW3" s="47"/>
      <c r="VLX3" s="47"/>
      <c r="VLY3" s="47"/>
      <c r="VLZ3" s="47"/>
      <c r="VMA3" s="47"/>
      <c r="VMB3" s="47"/>
      <c r="VMC3" s="47"/>
      <c r="VMD3" s="47"/>
      <c r="VME3" s="47"/>
      <c r="VMF3" s="47"/>
      <c r="VMG3" s="47"/>
      <c r="VMH3" s="47"/>
      <c r="VMI3" s="47"/>
      <c r="VMJ3" s="47"/>
      <c r="VMK3" s="47"/>
      <c r="VML3" s="47"/>
      <c r="VMM3" s="47"/>
      <c r="VMN3" s="47"/>
      <c r="VMO3" s="47"/>
      <c r="VMP3" s="47"/>
      <c r="VMQ3" s="47"/>
      <c r="VMR3" s="47"/>
      <c r="VMS3" s="47"/>
      <c r="VMT3" s="47"/>
      <c r="VMU3" s="47"/>
      <c r="VMV3" s="47"/>
      <c r="VMW3" s="47"/>
      <c r="VMX3" s="47"/>
      <c r="VMY3" s="47"/>
      <c r="VMZ3" s="47"/>
      <c r="VNA3" s="47"/>
      <c r="VNB3" s="47"/>
      <c r="VNC3" s="47"/>
      <c r="VND3" s="47"/>
      <c r="VNE3" s="47"/>
      <c r="VNF3" s="47"/>
      <c r="VNG3" s="47"/>
      <c r="VNH3" s="47"/>
      <c r="VNI3" s="47"/>
      <c r="VNJ3" s="47"/>
      <c r="VNK3" s="47"/>
      <c r="VNL3" s="47"/>
      <c r="VNM3" s="47"/>
      <c r="VNN3" s="47"/>
      <c r="VNO3" s="47"/>
      <c r="VNP3" s="47"/>
      <c r="VNQ3" s="47"/>
      <c r="VNR3" s="47"/>
      <c r="VNS3" s="47"/>
      <c r="VNT3" s="47"/>
      <c r="VNU3" s="47"/>
      <c r="VNV3" s="47"/>
      <c r="VNW3" s="47"/>
      <c r="VNX3" s="47"/>
      <c r="VNY3" s="47"/>
      <c r="VNZ3" s="47"/>
      <c r="VOA3" s="47"/>
      <c r="VOB3" s="47"/>
      <c r="VOC3" s="47"/>
      <c r="VOD3" s="47"/>
      <c r="VOE3" s="47"/>
      <c r="VOF3" s="47"/>
      <c r="VOG3" s="47"/>
      <c r="VOH3" s="47"/>
      <c r="VOI3" s="47"/>
      <c r="VOJ3" s="47"/>
      <c r="VOK3" s="47"/>
      <c r="VOL3" s="47"/>
      <c r="VOM3" s="47"/>
      <c r="VON3" s="47"/>
      <c r="VOO3" s="47"/>
      <c r="VOP3" s="47"/>
      <c r="VOQ3" s="47"/>
      <c r="VOR3" s="47"/>
      <c r="VOS3" s="47"/>
      <c r="VOT3" s="47"/>
      <c r="VOU3" s="47"/>
      <c r="VOV3" s="47"/>
      <c r="VOW3" s="47"/>
      <c r="VOX3" s="47"/>
      <c r="VOY3" s="47"/>
      <c r="VOZ3" s="47"/>
      <c r="VPA3" s="47"/>
      <c r="VPB3" s="47"/>
      <c r="VPC3" s="47"/>
      <c r="VPD3" s="47"/>
      <c r="VPE3" s="47"/>
      <c r="VPF3" s="47"/>
      <c r="VPG3" s="47"/>
      <c r="VPH3" s="47"/>
      <c r="VPI3" s="47"/>
      <c r="VPJ3" s="47"/>
      <c r="VPK3" s="47"/>
      <c r="VPL3" s="47"/>
      <c r="VPM3" s="47"/>
      <c r="VPN3" s="47"/>
      <c r="VPO3" s="47"/>
      <c r="VPP3" s="47"/>
      <c r="VPQ3" s="47"/>
      <c r="VPR3" s="47"/>
      <c r="VPS3" s="47"/>
      <c r="VPT3" s="47"/>
      <c r="VPU3" s="47"/>
      <c r="VPV3" s="47"/>
      <c r="VPW3" s="47"/>
      <c r="VPX3" s="47"/>
      <c r="VPY3" s="47"/>
      <c r="VPZ3" s="47"/>
      <c r="VQA3" s="47"/>
      <c r="VQB3" s="47"/>
      <c r="VQC3" s="47"/>
      <c r="VQD3" s="47"/>
      <c r="VQE3" s="47"/>
      <c r="VQF3" s="47"/>
      <c r="VQG3" s="47"/>
      <c r="VQH3" s="47"/>
      <c r="VQI3" s="47"/>
      <c r="VQJ3" s="47"/>
      <c r="VQK3" s="47"/>
      <c r="VQL3" s="47"/>
      <c r="VQM3" s="47"/>
      <c r="VQN3" s="47"/>
      <c r="VQO3" s="47"/>
      <c r="VQP3" s="47"/>
      <c r="VQQ3" s="47"/>
      <c r="VQR3" s="47"/>
      <c r="VQS3" s="47"/>
      <c r="VQT3" s="47"/>
      <c r="VQU3" s="47"/>
      <c r="VQV3" s="47"/>
      <c r="VQW3" s="47"/>
      <c r="VQX3" s="47"/>
      <c r="VQY3" s="47"/>
      <c r="VQZ3" s="47"/>
      <c r="VRA3" s="47"/>
      <c r="VRB3" s="47"/>
      <c r="VRC3" s="47"/>
      <c r="VRD3" s="47"/>
      <c r="VRE3" s="47"/>
      <c r="VRF3" s="47"/>
      <c r="VRG3" s="47"/>
      <c r="VRH3" s="47"/>
      <c r="VRI3" s="47"/>
      <c r="VRJ3" s="47"/>
      <c r="VRK3" s="47"/>
      <c r="VRL3" s="47"/>
      <c r="VRM3" s="47"/>
      <c r="VRN3" s="47"/>
      <c r="VRO3" s="47"/>
      <c r="VRP3" s="47"/>
      <c r="VRQ3" s="47"/>
      <c r="VRR3" s="47"/>
      <c r="VRS3" s="47"/>
      <c r="VRT3" s="47"/>
      <c r="VRU3" s="47"/>
      <c r="VRV3" s="47"/>
      <c r="VRW3" s="47"/>
      <c r="VRX3" s="47"/>
      <c r="VRY3" s="47"/>
      <c r="VRZ3" s="47"/>
      <c r="VSA3" s="47"/>
      <c r="VSB3" s="47"/>
      <c r="VSC3" s="47"/>
      <c r="VSD3" s="47"/>
      <c r="VSE3" s="47"/>
      <c r="VSF3" s="47"/>
      <c r="VSG3" s="47"/>
      <c r="VSH3" s="47"/>
      <c r="VSI3" s="47"/>
      <c r="VSJ3" s="47"/>
      <c r="VSK3" s="47"/>
      <c r="VSL3" s="47"/>
      <c r="VSM3" s="47"/>
      <c r="VSN3" s="47"/>
      <c r="VSO3" s="47"/>
      <c r="VSP3" s="47"/>
      <c r="VSQ3" s="47"/>
      <c r="VSR3" s="47"/>
      <c r="VSS3" s="47"/>
      <c r="VST3" s="47"/>
      <c r="VSU3" s="47"/>
      <c r="VSV3" s="47"/>
      <c r="VSW3" s="47"/>
      <c r="VSX3" s="47"/>
      <c r="VSY3" s="47"/>
      <c r="VSZ3" s="47"/>
      <c r="VTA3" s="47"/>
      <c r="VTB3" s="47"/>
      <c r="VTC3" s="47"/>
      <c r="VTD3" s="47"/>
      <c r="VTE3" s="47"/>
      <c r="VTF3" s="47"/>
      <c r="VTG3" s="47"/>
      <c r="VTH3" s="47"/>
      <c r="VTI3" s="47"/>
      <c r="VTJ3" s="47"/>
      <c r="VTK3" s="47"/>
      <c r="VTL3" s="47"/>
      <c r="VTM3" s="47"/>
      <c r="VTN3" s="47"/>
      <c r="VTO3" s="47"/>
      <c r="VTP3" s="47"/>
      <c r="VTQ3" s="47"/>
      <c r="VTR3" s="47"/>
      <c r="VTS3" s="47"/>
      <c r="VTT3" s="47"/>
      <c r="VTU3" s="47"/>
      <c r="VTV3" s="47"/>
      <c r="VTW3" s="47"/>
      <c r="VTX3" s="47"/>
      <c r="VTY3" s="47"/>
      <c r="VTZ3" s="47"/>
      <c r="VUA3" s="47"/>
      <c r="VUB3" s="47"/>
      <c r="VUC3" s="47"/>
      <c r="VUD3" s="47"/>
      <c r="VUE3" s="47"/>
      <c r="VUF3" s="47"/>
      <c r="VUG3" s="47"/>
      <c r="VUH3" s="47"/>
      <c r="VUI3" s="47"/>
      <c r="VUJ3" s="47"/>
      <c r="VUK3" s="47"/>
      <c r="VUL3" s="47"/>
      <c r="VUM3" s="47"/>
      <c r="VUN3" s="47"/>
      <c r="VUO3" s="47"/>
      <c r="VUP3" s="47"/>
      <c r="VUQ3" s="47"/>
      <c r="VUR3" s="47"/>
      <c r="VUS3" s="47"/>
      <c r="VUT3" s="47"/>
      <c r="VUU3" s="47"/>
      <c r="VUV3" s="47"/>
      <c r="VUW3" s="47"/>
      <c r="VUX3" s="47"/>
      <c r="VUY3" s="47"/>
      <c r="VUZ3" s="47"/>
      <c r="VVA3" s="47"/>
      <c r="VVB3" s="47"/>
      <c r="VVC3" s="47"/>
      <c r="VVD3" s="47"/>
      <c r="VVE3" s="47"/>
      <c r="VVF3" s="47"/>
      <c r="VVG3" s="47"/>
      <c r="VVH3" s="47"/>
      <c r="VVI3" s="47"/>
      <c r="VVJ3" s="47"/>
      <c r="VVK3" s="47"/>
      <c r="VVL3" s="47"/>
      <c r="VVM3" s="47"/>
      <c r="VVN3" s="47"/>
      <c r="VVO3" s="47"/>
      <c r="VVP3" s="47"/>
      <c r="VVQ3" s="47"/>
      <c r="VVR3" s="47"/>
      <c r="VVS3" s="47"/>
      <c r="VVT3" s="47"/>
      <c r="VVU3" s="47"/>
      <c r="VVV3" s="47"/>
      <c r="VVW3" s="47"/>
      <c r="VVX3" s="47"/>
      <c r="VVY3" s="47"/>
      <c r="VVZ3" s="47"/>
      <c r="VWA3" s="47"/>
      <c r="VWB3" s="47"/>
      <c r="VWC3" s="47"/>
      <c r="VWD3" s="47"/>
      <c r="VWE3" s="47"/>
      <c r="VWF3" s="47"/>
      <c r="VWG3" s="47"/>
      <c r="VWH3" s="47"/>
      <c r="VWI3" s="47"/>
      <c r="VWJ3" s="47"/>
      <c r="VWK3" s="47"/>
      <c r="VWL3" s="47"/>
      <c r="VWM3" s="47"/>
      <c r="VWN3" s="47"/>
      <c r="VWO3" s="47"/>
      <c r="VWP3" s="47"/>
      <c r="VWQ3" s="47"/>
      <c r="VWR3" s="47"/>
      <c r="VWS3" s="47"/>
      <c r="VWT3" s="47"/>
      <c r="VWU3" s="47"/>
      <c r="VWV3" s="47"/>
      <c r="VWW3" s="47"/>
      <c r="VWX3" s="47"/>
      <c r="VWY3" s="47"/>
      <c r="VWZ3" s="47"/>
      <c r="VXA3" s="47"/>
      <c r="VXB3" s="47"/>
      <c r="VXC3" s="47"/>
      <c r="VXD3" s="47"/>
      <c r="VXE3" s="47"/>
      <c r="VXF3" s="47"/>
      <c r="VXG3" s="47"/>
      <c r="VXH3" s="47"/>
      <c r="VXI3" s="47"/>
      <c r="VXJ3" s="47"/>
      <c r="VXK3" s="47"/>
      <c r="VXL3" s="47"/>
      <c r="VXM3" s="47"/>
      <c r="VXN3" s="47"/>
      <c r="VXO3" s="47"/>
      <c r="VXP3" s="47"/>
      <c r="VXQ3" s="47"/>
      <c r="VXR3" s="47"/>
      <c r="VXS3" s="47"/>
      <c r="VXT3" s="47"/>
      <c r="VXU3" s="47"/>
      <c r="VXV3" s="47"/>
      <c r="VXW3" s="47"/>
      <c r="VXX3" s="47"/>
      <c r="VXY3" s="47"/>
      <c r="VXZ3" s="47"/>
      <c r="VYA3" s="47"/>
      <c r="VYB3" s="47"/>
      <c r="VYC3" s="47"/>
      <c r="VYD3" s="47"/>
      <c r="VYE3" s="47"/>
      <c r="VYF3" s="47"/>
      <c r="VYG3" s="47"/>
      <c r="VYH3" s="47"/>
      <c r="VYI3" s="47"/>
      <c r="VYJ3" s="47"/>
      <c r="VYK3" s="47"/>
      <c r="VYL3" s="47"/>
      <c r="VYM3" s="47"/>
      <c r="VYN3" s="47"/>
      <c r="VYO3" s="47"/>
      <c r="VYP3" s="47"/>
      <c r="VYQ3" s="47"/>
      <c r="VYR3" s="47"/>
      <c r="VYS3" s="47"/>
      <c r="VYT3" s="47"/>
      <c r="VYU3" s="47"/>
      <c r="VYV3" s="47"/>
      <c r="VYW3" s="47"/>
      <c r="VYX3" s="47"/>
      <c r="VYY3" s="47"/>
      <c r="VYZ3" s="47"/>
      <c r="VZA3" s="47"/>
      <c r="VZB3" s="47"/>
      <c r="VZC3" s="47"/>
      <c r="VZD3" s="47"/>
      <c r="VZE3" s="47"/>
      <c r="VZF3" s="47"/>
      <c r="VZG3" s="47"/>
      <c r="VZH3" s="47"/>
      <c r="VZI3" s="47"/>
      <c r="VZJ3" s="47"/>
      <c r="VZK3" s="47"/>
      <c r="VZL3" s="47"/>
      <c r="VZM3" s="47"/>
      <c r="VZN3" s="47"/>
      <c r="VZO3" s="47"/>
      <c r="VZP3" s="47"/>
      <c r="VZQ3" s="47"/>
      <c r="VZR3" s="47"/>
      <c r="VZS3" s="47"/>
      <c r="VZT3" s="47"/>
      <c r="VZU3" s="47"/>
      <c r="VZV3" s="47"/>
      <c r="VZW3" s="47"/>
      <c r="VZX3" s="47"/>
      <c r="VZY3" s="47"/>
      <c r="VZZ3" s="47"/>
      <c r="WAA3" s="47"/>
      <c r="WAB3" s="47"/>
      <c r="WAC3" s="47"/>
      <c r="WAD3" s="47"/>
      <c r="WAE3" s="47"/>
      <c r="WAF3" s="47"/>
      <c r="WAG3" s="47"/>
      <c r="WAH3" s="47"/>
      <c r="WAI3" s="47"/>
      <c r="WAJ3" s="47"/>
      <c r="WAK3" s="47"/>
      <c r="WAL3" s="47"/>
      <c r="WAM3" s="47"/>
      <c r="WAN3" s="47"/>
      <c r="WAO3" s="47"/>
      <c r="WAP3" s="47"/>
      <c r="WAQ3" s="47"/>
      <c r="WAR3" s="47"/>
      <c r="WAS3" s="47"/>
      <c r="WAT3" s="47"/>
      <c r="WAU3" s="47"/>
      <c r="WAV3" s="47"/>
      <c r="WAW3" s="47"/>
      <c r="WAX3" s="47"/>
      <c r="WAY3" s="47"/>
      <c r="WAZ3" s="47"/>
      <c r="WBA3" s="47"/>
      <c r="WBB3" s="47"/>
      <c r="WBC3" s="47"/>
      <c r="WBD3" s="47"/>
      <c r="WBE3" s="47"/>
      <c r="WBF3" s="47"/>
      <c r="WBG3" s="47"/>
      <c r="WBH3" s="47"/>
      <c r="WBI3" s="47"/>
      <c r="WBJ3" s="47"/>
      <c r="WBK3" s="47"/>
      <c r="WBL3" s="47"/>
      <c r="WBM3" s="47"/>
      <c r="WBN3" s="47"/>
      <c r="WBO3" s="47"/>
      <c r="WBP3" s="47"/>
      <c r="WBQ3" s="47"/>
      <c r="WBR3" s="47"/>
      <c r="WBS3" s="47"/>
      <c r="WBT3" s="47"/>
      <c r="WBU3" s="47"/>
      <c r="WBV3" s="47"/>
      <c r="WBW3" s="47"/>
      <c r="WBX3" s="47"/>
      <c r="WBY3" s="47"/>
      <c r="WBZ3" s="47"/>
      <c r="WCA3" s="47"/>
      <c r="WCB3" s="47"/>
      <c r="WCC3" s="47"/>
      <c r="WCD3" s="47"/>
      <c r="WCE3" s="47"/>
      <c r="WCF3" s="47"/>
      <c r="WCG3" s="47"/>
      <c r="WCH3" s="47"/>
      <c r="WCI3" s="47"/>
      <c r="WCJ3" s="47"/>
      <c r="WCK3" s="47"/>
      <c r="WCL3" s="47"/>
      <c r="WCM3" s="47"/>
      <c r="WCN3" s="47"/>
      <c r="WCO3" s="47"/>
      <c r="WCP3" s="47"/>
      <c r="WCQ3" s="47"/>
      <c r="WCR3" s="47"/>
      <c r="WCS3" s="47"/>
      <c r="WCT3" s="47"/>
      <c r="WCU3" s="47"/>
      <c r="WCV3" s="47"/>
      <c r="WCW3" s="47"/>
      <c r="WCX3" s="47"/>
      <c r="WCY3" s="47"/>
      <c r="WCZ3" s="47"/>
      <c r="WDA3" s="47"/>
      <c r="WDB3" s="47"/>
      <c r="WDC3" s="47"/>
      <c r="WDD3" s="47"/>
      <c r="WDE3" s="47"/>
      <c r="WDF3" s="47"/>
      <c r="WDG3" s="47"/>
      <c r="WDH3" s="47"/>
      <c r="WDI3" s="47"/>
      <c r="WDJ3" s="47"/>
      <c r="WDK3" s="47"/>
      <c r="WDL3" s="47"/>
      <c r="WDM3" s="47"/>
      <c r="WDN3" s="47"/>
      <c r="WDO3" s="47"/>
      <c r="WDP3" s="47"/>
      <c r="WDQ3" s="47"/>
      <c r="WDR3" s="47"/>
      <c r="WDS3" s="47"/>
      <c r="WDT3" s="47"/>
      <c r="WDU3" s="47"/>
      <c r="WDV3" s="47"/>
      <c r="WDW3" s="47"/>
      <c r="WDX3" s="47"/>
      <c r="WDY3" s="47"/>
      <c r="WDZ3" s="47"/>
      <c r="WEA3" s="47"/>
      <c r="WEB3" s="47"/>
      <c r="WEC3" s="47"/>
      <c r="WED3" s="47"/>
      <c r="WEE3" s="47"/>
      <c r="WEF3" s="47"/>
      <c r="WEG3" s="47"/>
      <c r="WEH3" s="47"/>
      <c r="WEI3" s="47"/>
      <c r="WEJ3" s="47"/>
      <c r="WEK3" s="47"/>
      <c r="WEL3" s="47"/>
      <c r="WEM3" s="47"/>
      <c r="WEN3" s="47"/>
      <c r="WEO3" s="47"/>
      <c r="WEP3" s="47"/>
      <c r="WEQ3" s="47"/>
      <c r="WER3" s="47"/>
      <c r="WES3" s="47"/>
      <c r="WET3" s="47"/>
      <c r="WEU3" s="47"/>
      <c r="WEV3" s="47"/>
      <c r="WEW3" s="47"/>
      <c r="WEX3" s="47"/>
      <c r="WEY3" s="47"/>
      <c r="WEZ3" s="47"/>
      <c r="WFA3" s="47"/>
      <c r="WFB3" s="47"/>
      <c r="WFC3" s="47"/>
      <c r="WFD3" s="47"/>
      <c r="WFE3" s="47"/>
      <c r="WFF3" s="47"/>
      <c r="WFG3" s="47"/>
      <c r="WFH3" s="47"/>
      <c r="WFI3" s="47"/>
      <c r="WFJ3" s="47"/>
      <c r="WFK3" s="47"/>
      <c r="WFL3" s="47"/>
      <c r="WFM3" s="47"/>
      <c r="WFN3" s="47"/>
      <c r="WFO3" s="47"/>
      <c r="WFP3" s="47"/>
      <c r="WFQ3" s="47"/>
      <c r="WFR3" s="47"/>
      <c r="WFS3" s="47"/>
      <c r="WFT3" s="47"/>
      <c r="WFU3" s="47"/>
      <c r="WFV3" s="47"/>
      <c r="WFW3" s="47"/>
      <c r="WFX3" s="47"/>
      <c r="WFY3" s="47"/>
      <c r="WFZ3" s="47"/>
      <c r="WGA3" s="47"/>
      <c r="WGB3" s="47"/>
      <c r="WGC3" s="47"/>
      <c r="WGD3" s="47"/>
      <c r="WGE3" s="47"/>
      <c r="WGF3" s="47"/>
      <c r="WGG3" s="47"/>
      <c r="WGH3" s="47"/>
      <c r="WGI3" s="47"/>
      <c r="WGJ3" s="47"/>
      <c r="WGK3" s="47"/>
      <c r="WGL3" s="47"/>
      <c r="WGM3" s="47"/>
      <c r="WGN3" s="47"/>
      <c r="WGO3" s="47"/>
      <c r="WGP3" s="47"/>
      <c r="WGQ3" s="47"/>
      <c r="WGR3" s="47"/>
      <c r="WGS3" s="47"/>
      <c r="WGT3" s="47"/>
      <c r="WGU3" s="47"/>
      <c r="WGV3" s="47"/>
      <c r="WGW3" s="47"/>
      <c r="WGX3" s="47"/>
      <c r="WGY3" s="47"/>
      <c r="WGZ3" s="47"/>
      <c r="WHA3" s="47"/>
      <c r="WHB3" s="47"/>
      <c r="WHC3" s="47"/>
      <c r="WHD3" s="47"/>
      <c r="WHE3" s="47"/>
      <c r="WHF3" s="47"/>
      <c r="WHG3" s="47"/>
      <c r="WHH3" s="47"/>
      <c r="WHI3" s="47"/>
      <c r="WHJ3" s="47"/>
      <c r="WHK3" s="47"/>
      <c r="WHL3" s="47"/>
      <c r="WHM3" s="47"/>
      <c r="WHN3" s="47"/>
      <c r="WHO3" s="47"/>
      <c r="WHP3" s="47"/>
      <c r="WHQ3" s="47"/>
      <c r="WHR3" s="47"/>
      <c r="WHS3" s="47"/>
      <c r="WHT3" s="47"/>
      <c r="WHU3" s="47"/>
      <c r="WHV3" s="47"/>
      <c r="WHW3" s="47"/>
      <c r="WHX3" s="47"/>
      <c r="WHY3" s="47"/>
      <c r="WHZ3" s="47"/>
      <c r="WIA3" s="47"/>
      <c r="WIB3" s="47"/>
      <c r="WIC3" s="47"/>
      <c r="WID3" s="47"/>
      <c r="WIE3" s="47"/>
      <c r="WIF3" s="47"/>
      <c r="WIG3" s="47"/>
      <c r="WIH3" s="47"/>
      <c r="WII3" s="47"/>
      <c r="WIJ3" s="47"/>
      <c r="WIK3" s="47"/>
      <c r="WIL3" s="47"/>
      <c r="WIM3" s="47"/>
      <c r="WIN3" s="47"/>
      <c r="WIO3" s="47"/>
      <c r="WIP3" s="47"/>
      <c r="WIQ3" s="47"/>
      <c r="WIR3" s="47"/>
      <c r="WIS3" s="47"/>
      <c r="WIT3" s="47"/>
      <c r="WIU3" s="47"/>
      <c r="WIV3" s="47"/>
      <c r="WIW3" s="47"/>
      <c r="WIX3" s="47"/>
      <c r="WIY3" s="47"/>
      <c r="WIZ3" s="47"/>
      <c r="WJA3" s="47"/>
      <c r="WJB3" s="47"/>
      <c r="WJC3" s="47"/>
      <c r="WJD3" s="47"/>
      <c r="WJE3" s="47"/>
      <c r="WJF3" s="47"/>
      <c r="WJG3" s="47"/>
      <c r="WJH3" s="47"/>
      <c r="WJI3" s="47"/>
      <c r="WJJ3" s="47"/>
      <c r="WJK3" s="47"/>
      <c r="WJL3" s="47"/>
      <c r="WJM3" s="47"/>
      <c r="WJN3" s="47"/>
      <c r="WJO3" s="47"/>
      <c r="WJP3" s="47"/>
      <c r="WJQ3" s="47"/>
      <c r="WJR3" s="47"/>
      <c r="WJS3" s="47"/>
      <c r="WJT3" s="47"/>
      <c r="WJU3" s="47"/>
      <c r="WJV3" s="47"/>
      <c r="WJW3" s="47"/>
      <c r="WJX3" s="47"/>
      <c r="WJY3" s="47"/>
      <c r="WJZ3" s="47"/>
      <c r="WKA3" s="47"/>
      <c r="WKB3" s="47"/>
      <c r="WKC3" s="47"/>
      <c r="WKD3" s="47"/>
      <c r="WKE3" s="47"/>
      <c r="WKF3" s="47"/>
      <c r="WKG3" s="47"/>
      <c r="WKH3" s="47"/>
      <c r="WKI3" s="47"/>
      <c r="WKJ3" s="47"/>
      <c r="WKK3" s="47"/>
      <c r="WKL3" s="47"/>
      <c r="WKM3" s="47"/>
      <c r="WKN3" s="47"/>
      <c r="WKO3" s="47"/>
      <c r="WKP3" s="47"/>
      <c r="WKQ3" s="47"/>
      <c r="WKR3" s="47"/>
      <c r="WKS3" s="47"/>
      <c r="WKT3" s="47"/>
      <c r="WKU3" s="47"/>
      <c r="WKV3" s="47"/>
      <c r="WKW3" s="47"/>
      <c r="WKX3" s="47"/>
      <c r="WKY3" s="47"/>
      <c r="WKZ3" s="47"/>
      <c r="WLA3" s="47"/>
      <c r="WLB3" s="47"/>
      <c r="WLC3" s="47"/>
      <c r="WLD3" s="47"/>
      <c r="WLE3" s="47"/>
      <c r="WLF3" s="47"/>
      <c r="WLG3" s="47"/>
      <c r="WLH3" s="47"/>
      <c r="WLI3" s="47"/>
      <c r="WLJ3" s="47"/>
      <c r="WLK3" s="47"/>
      <c r="WLL3" s="47"/>
      <c r="WLM3" s="47"/>
      <c r="WLN3" s="47"/>
      <c r="WLO3" s="47"/>
      <c r="WLP3" s="47"/>
      <c r="WLQ3" s="47"/>
      <c r="WLR3" s="47"/>
      <c r="WLS3" s="47"/>
      <c r="WLT3" s="47"/>
      <c r="WLU3" s="47"/>
      <c r="WLV3" s="47"/>
      <c r="WLW3" s="47"/>
      <c r="WLX3" s="47"/>
      <c r="WLY3" s="47"/>
      <c r="WLZ3" s="47"/>
      <c r="WMA3" s="47"/>
      <c r="WMB3" s="47"/>
      <c r="WMC3" s="47"/>
      <c r="WMD3" s="47"/>
      <c r="WME3" s="47"/>
      <c r="WMF3" s="47"/>
      <c r="WMG3" s="47"/>
      <c r="WMH3" s="47"/>
      <c r="WMI3" s="47"/>
      <c r="WMJ3" s="47"/>
      <c r="WMK3" s="47"/>
      <c r="WML3" s="47"/>
      <c r="WMM3" s="47"/>
      <c r="WMN3" s="47"/>
      <c r="WMO3" s="47"/>
      <c r="WMP3" s="47"/>
      <c r="WMQ3" s="47"/>
      <c r="WMR3" s="47"/>
      <c r="WMS3" s="47"/>
      <c r="WMT3" s="47"/>
      <c r="WMU3" s="47"/>
      <c r="WMV3" s="47"/>
      <c r="WMW3" s="47"/>
      <c r="WMX3" s="47"/>
      <c r="WMY3" s="47"/>
      <c r="WMZ3" s="47"/>
      <c r="WNA3" s="47"/>
      <c r="WNB3" s="47"/>
      <c r="WNC3" s="47"/>
      <c r="WND3" s="47"/>
      <c r="WNE3" s="47"/>
      <c r="WNF3" s="47"/>
      <c r="WNG3" s="47"/>
      <c r="WNH3" s="47"/>
      <c r="WNI3" s="47"/>
      <c r="WNJ3" s="47"/>
      <c r="WNK3" s="47"/>
      <c r="WNL3" s="47"/>
      <c r="WNM3" s="47"/>
      <c r="WNN3" s="47"/>
      <c r="WNO3" s="47"/>
      <c r="WNP3" s="47"/>
      <c r="WNQ3" s="47"/>
      <c r="WNR3" s="47"/>
      <c r="WNS3" s="47"/>
      <c r="WNT3" s="47"/>
      <c r="WNU3" s="47"/>
      <c r="WNV3" s="47"/>
      <c r="WNW3" s="47"/>
      <c r="WNX3" s="47"/>
      <c r="WNY3" s="47"/>
      <c r="WNZ3" s="47"/>
      <c r="WOA3" s="47"/>
      <c r="WOB3" s="47"/>
      <c r="WOC3" s="47"/>
      <c r="WOD3" s="47"/>
      <c r="WOE3" s="47"/>
      <c r="WOF3" s="47"/>
      <c r="WOG3" s="47"/>
      <c r="WOH3" s="47"/>
      <c r="WOI3" s="47"/>
      <c r="WOJ3" s="47"/>
      <c r="WOK3" s="47"/>
      <c r="WOL3" s="47"/>
      <c r="WOM3" s="47"/>
      <c r="WON3" s="47"/>
      <c r="WOO3" s="47"/>
      <c r="WOP3" s="47"/>
      <c r="WOQ3" s="47"/>
      <c r="WOR3" s="47"/>
      <c r="WOS3" s="47"/>
      <c r="WOT3" s="47"/>
      <c r="WOU3" s="47"/>
      <c r="WOV3" s="47"/>
      <c r="WOW3" s="47"/>
      <c r="WOX3" s="47"/>
      <c r="WOY3" s="47"/>
      <c r="WOZ3" s="47"/>
      <c r="WPA3" s="47"/>
      <c r="WPB3" s="47"/>
      <c r="WPC3" s="47"/>
      <c r="WPD3" s="47"/>
      <c r="WPE3" s="47"/>
      <c r="WPF3" s="47"/>
      <c r="WPG3" s="47"/>
      <c r="WPH3" s="47"/>
      <c r="WPI3" s="47"/>
      <c r="WPJ3" s="47"/>
      <c r="WPK3" s="47"/>
      <c r="WPL3" s="47"/>
      <c r="WPM3" s="47"/>
      <c r="WPN3" s="47"/>
      <c r="WPO3" s="47"/>
      <c r="WPP3" s="47"/>
      <c r="WPQ3" s="47"/>
      <c r="WPR3" s="47"/>
      <c r="WPS3" s="47"/>
      <c r="WPT3" s="47"/>
      <c r="WPU3" s="47"/>
      <c r="WPV3" s="47"/>
      <c r="WPW3" s="47"/>
      <c r="WPX3" s="47"/>
      <c r="WPY3" s="47"/>
      <c r="WPZ3" s="47"/>
      <c r="WQA3" s="47"/>
      <c r="WQB3" s="47"/>
      <c r="WQC3" s="47"/>
      <c r="WQD3" s="47"/>
      <c r="WQE3" s="47"/>
      <c r="WQF3" s="47"/>
      <c r="WQG3" s="47"/>
      <c r="WQH3" s="47"/>
      <c r="WQI3" s="47"/>
      <c r="WQJ3" s="47"/>
      <c r="WQK3" s="47"/>
      <c r="WQL3" s="47"/>
      <c r="WQM3" s="47"/>
      <c r="WQN3" s="47"/>
      <c r="WQO3" s="47"/>
      <c r="WQP3" s="47"/>
      <c r="WQQ3" s="47"/>
      <c r="WQR3" s="47"/>
      <c r="WQS3" s="47"/>
      <c r="WQT3" s="47"/>
      <c r="WQU3" s="47"/>
      <c r="WQV3" s="47"/>
      <c r="WQW3" s="47"/>
      <c r="WQX3" s="47"/>
      <c r="WQY3" s="47"/>
      <c r="WQZ3" s="47"/>
      <c r="WRA3" s="47"/>
      <c r="WRB3" s="47"/>
      <c r="WRC3" s="47"/>
      <c r="WRD3" s="47"/>
      <c r="WRE3" s="47"/>
      <c r="WRF3" s="47"/>
      <c r="WRG3" s="47"/>
      <c r="WRH3" s="47"/>
      <c r="WRI3" s="47"/>
      <c r="WRJ3" s="47"/>
      <c r="WRK3" s="47"/>
      <c r="WRL3" s="47"/>
      <c r="WRM3" s="47"/>
      <c r="WRN3" s="47"/>
      <c r="WRO3" s="47"/>
      <c r="WRP3" s="47"/>
      <c r="WRQ3" s="47"/>
      <c r="WRR3" s="47"/>
      <c r="WRS3" s="47"/>
      <c r="WRT3" s="47"/>
      <c r="WRU3" s="47"/>
      <c r="WRV3" s="47"/>
      <c r="WRW3" s="47"/>
      <c r="WRX3" s="47"/>
      <c r="WRY3" s="47"/>
      <c r="WRZ3" s="47"/>
      <c r="WSA3" s="47"/>
      <c r="WSB3" s="47"/>
      <c r="WSC3" s="47"/>
      <c r="WSD3" s="47"/>
      <c r="WSE3" s="47"/>
      <c r="WSF3" s="47"/>
      <c r="WSG3" s="47"/>
      <c r="WSH3" s="47"/>
      <c r="WSI3" s="47"/>
      <c r="WSJ3" s="47"/>
      <c r="WSK3" s="47"/>
      <c r="WSL3" s="47"/>
      <c r="WSM3" s="47"/>
      <c r="WSN3" s="47"/>
      <c r="WSO3" s="47"/>
      <c r="WSP3" s="47"/>
      <c r="WSQ3" s="47"/>
      <c r="WSR3" s="47"/>
      <c r="WSS3" s="47"/>
      <c r="WST3" s="47"/>
      <c r="WSU3" s="47"/>
      <c r="WSV3" s="47"/>
      <c r="WSW3" s="47"/>
      <c r="WSX3" s="47"/>
      <c r="WSY3" s="47"/>
      <c r="WSZ3" s="47"/>
      <c r="WTA3" s="47"/>
      <c r="WTB3" s="47"/>
      <c r="WTC3" s="47"/>
      <c r="WTD3" s="47"/>
      <c r="WTE3" s="47"/>
      <c r="WTF3" s="47"/>
      <c r="WTG3" s="47"/>
      <c r="WTH3" s="47"/>
      <c r="WTI3" s="47"/>
      <c r="WTJ3" s="47"/>
      <c r="WTK3" s="47"/>
      <c r="WTL3" s="47"/>
      <c r="WTM3" s="47"/>
      <c r="WTN3" s="47"/>
      <c r="WTO3" s="47"/>
      <c r="WTP3" s="47"/>
      <c r="WTQ3" s="47"/>
      <c r="WTR3" s="47"/>
      <c r="WTS3" s="47"/>
      <c r="WTT3" s="47"/>
      <c r="WTU3" s="47"/>
      <c r="WTV3" s="47"/>
      <c r="WTW3" s="47"/>
      <c r="WTX3" s="47"/>
      <c r="WTY3" s="47"/>
      <c r="WTZ3" s="47"/>
      <c r="WUA3" s="47"/>
      <c r="WUB3" s="47"/>
      <c r="WUC3" s="47"/>
      <c r="WUD3" s="47"/>
      <c r="WUE3" s="47"/>
      <c r="WUF3" s="47"/>
      <c r="WUG3" s="47"/>
      <c r="WUH3" s="47"/>
      <c r="WUI3" s="47"/>
      <c r="WUJ3" s="47"/>
      <c r="WUK3" s="47"/>
      <c r="WUL3" s="47"/>
      <c r="WUM3" s="47"/>
      <c r="WUN3" s="47"/>
      <c r="WUO3" s="47"/>
      <c r="WUP3" s="47"/>
      <c r="WUQ3" s="47"/>
      <c r="WUR3" s="47"/>
      <c r="WUS3" s="47"/>
      <c r="WUT3" s="47"/>
      <c r="WUU3" s="47"/>
      <c r="WUV3" s="47"/>
      <c r="WUW3" s="47"/>
      <c r="WUX3" s="47"/>
      <c r="WUY3" s="47"/>
      <c r="WUZ3" s="47"/>
      <c r="WVA3" s="47"/>
      <c r="WVB3" s="47"/>
      <c r="WVC3" s="47"/>
      <c r="WVD3" s="47"/>
      <c r="WVE3" s="47"/>
      <c r="WVF3" s="47"/>
      <c r="WVG3" s="47"/>
      <c r="WVH3" s="47"/>
      <c r="WVI3" s="47"/>
      <c r="WVJ3" s="47"/>
      <c r="WVK3" s="47"/>
      <c r="WVL3" s="47"/>
      <c r="WVM3" s="47"/>
      <c r="WVN3" s="47"/>
      <c r="WVO3" s="47"/>
      <c r="WVP3" s="47"/>
      <c r="WVQ3" s="47"/>
      <c r="WVR3" s="47"/>
      <c r="WVS3" s="47"/>
      <c r="WVT3" s="47"/>
      <c r="WVU3" s="47"/>
      <c r="WVV3" s="47"/>
      <c r="WVW3" s="47"/>
      <c r="WVX3" s="47"/>
      <c r="WVY3" s="47"/>
      <c r="WVZ3" s="47"/>
      <c r="WWA3" s="47"/>
      <c r="WWB3" s="47"/>
      <c r="WWC3" s="47"/>
      <c r="WWD3" s="47"/>
      <c r="WWE3" s="47"/>
      <c r="WWF3" s="47"/>
      <c r="WWG3" s="47"/>
      <c r="WWH3" s="47"/>
      <c r="WWI3" s="47"/>
      <c r="WWJ3" s="47"/>
      <c r="WWK3" s="47"/>
      <c r="WWL3" s="47"/>
      <c r="WWM3" s="47"/>
      <c r="WWN3" s="47"/>
      <c r="WWO3" s="47"/>
      <c r="WWP3" s="47"/>
      <c r="WWQ3" s="47"/>
      <c r="WWR3" s="47"/>
      <c r="WWS3" s="47"/>
      <c r="WWT3" s="47"/>
      <c r="WWU3" s="47"/>
      <c r="WWV3" s="47"/>
      <c r="WWW3" s="47"/>
      <c r="WWX3" s="47"/>
      <c r="WWY3" s="47"/>
      <c r="WWZ3" s="47"/>
      <c r="WXA3" s="47"/>
      <c r="WXB3" s="47"/>
      <c r="WXC3" s="47"/>
      <c r="WXD3" s="47"/>
      <c r="WXE3" s="47"/>
      <c r="WXF3" s="47"/>
      <c r="WXG3" s="47"/>
      <c r="WXH3" s="47"/>
      <c r="WXI3" s="47"/>
      <c r="WXJ3" s="47"/>
      <c r="WXK3" s="47"/>
      <c r="WXL3" s="47"/>
      <c r="WXM3" s="47"/>
      <c r="WXN3" s="47"/>
      <c r="WXO3" s="47"/>
      <c r="WXP3" s="47"/>
      <c r="WXQ3" s="47"/>
      <c r="WXR3" s="47"/>
      <c r="WXS3" s="47"/>
      <c r="WXT3" s="47"/>
      <c r="WXU3" s="47"/>
      <c r="WXV3" s="47"/>
      <c r="WXW3" s="47"/>
      <c r="WXX3" s="47"/>
      <c r="WXY3" s="47"/>
      <c r="WXZ3" s="47"/>
      <c r="WYA3" s="47"/>
      <c r="WYB3" s="47"/>
      <c r="WYC3" s="47"/>
      <c r="WYD3" s="47"/>
      <c r="WYE3" s="47"/>
      <c r="WYF3" s="47"/>
      <c r="WYG3" s="47"/>
      <c r="WYH3" s="47"/>
      <c r="WYI3" s="47"/>
      <c r="WYJ3" s="47"/>
      <c r="WYK3" s="47"/>
      <c r="WYL3" s="47"/>
      <c r="WYM3" s="47"/>
      <c r="WYN3" s="47"/>
      <c r="WYO3" s="47"/>
      <c r="WYP3" s="47"/>
      <c r="WYQ3" s="47"/>
      <c r="WYR3" s="47"/>
      <c r="WYS3" s="47"/>
      <c r="WYT3" s="47"/>
      <c r="WYU3" s="47"/>
      <c r="WYV3" s="47"/>
      <c r="WYW3" s="47"/>
      <c r="WYX3" s="47"/>
      <c r="WYY3" s="47"/>
      <c r="WYZ3" s="47"/>
      <c r="WZA3" s="47"/>
      <c r="WZB3" s="47"/>
      <c r="WZC3" s="47"/>
      <c r="WZD3" s="47"/>
      <c r="WZE3" s="47"/>
      <c r="WZF3" s="47"/>
      <c r="WZG3" s="47"/>
      <c r="WZH3" s="47"/>
      <c r="WZI3" s="47"/>
      <c r="WZJ3" s="47"/>
      <c r="WZK3" s="47"/>
      <c r="WZL3" s="47"/>
      <c r="WZM3" s="47"/>
      <c r="WZN3" s="47"/>
      <c r="WZO3" s="47"/>
      <c r="WZP3" s="47"/>
      <c r="WZQ3" s="47"/>
      <c r="WZR3" s="47"/>
      <c r="WZS3" s="47"/>
      <c r="WZT3" s="47"/>
      <c r="WZU3" s="47"/>
      <c r="WZV3" s="47"/>
      <c r="WZW3" s="47"/>
      <c r="WZX3" s="47"/>
      <c r="WZY3" s="47"/>
      <c r="WZZ3" s="47"/>
      <c r="XAA3" s="47"/>
      <c r="XAB3" s="47"/>
      <c r="XAC3" s="47"/>
      <c r="XAD3" s="47"/>
      <c r="XAE3" s="47"/>
      <c r="XAF3" s="47"/>
      <c r="XAG3" s="47"/>
      <c r="XAH3" s="47"/>
      <c r="XAI3" s="47"/>
      <c r="XAJ3" s="47"/>
      <c r="XAK3" s="47"/>
      <c r="XAL3" s="47"/>
      <c r="XAM3" s="47"/>
      <c r="XAN3" s="47"/>
      <c r="XAO3" s="47"/>
      <c r="XAP3" s="47"/>
      <c r="XAQ3" s="47"/>
      <c r="XAR3" s="47"/>
      <c r="XAS3" s="47"/>
      <c r="XAT3" s="47"/>
      <c r="XAU3" s="47"/>
      <c r="XAV3" s="47"/>
      <c r="XAW3" s="47"/>
      <c r="XAX3" s="47"/>
      <c r="XAY3" s="47"/>
      <c r="XAZ3" s="47"/>
      <c r="XBA3" s="47"/>
      <c r="XBB3" s="47"/>
      <c r="XBC3" s="47"/>
      <c r="XBD3" s="47"/>
      <c r="XBE3" s="47"/>
      <c r="XBF3" s="47"/>
      <c r="XBG3" s="47"/>
      <c r="XBH3" s="47"/>
      <c r="XBI3" s="47"/>
      <c r="XBJ3" s="47"/>
      <c r="XBK3" s="47"/>
      <c r="XBL3" s="47"/>
      <c r="XBM3" s="47"/>
      <c r="XBN3" s="47"/>
      <c r="XBO3" s="47"/>
      <c r="XBP3" s="47"/>
      <c r="XBQ3" s="47"/>
      <c r="XBR3" s="47"/>
      <c r="XBS3" s="47"/>
      <c r="XBT3" s="47"/>
      <c r="XBU3" s="47"/>
      <c r="XBV3" s="47"/>
      <c r="XBW3" s="47"/>
      <c r="XBX3" s="47"/>
      <c r="XBY3" s="47"/>
      <c r="XBZ3" s="47"/>
      <c r="XCA3" s="47"/>
      <c r="XCB3" s="47"/>
      <c r="XCC3" s="47"/>
      <c r="XCD3" s="47"/>
      <c r="XCE3" s="47"/>
      <c r="XCF3" s="47"/>
      <c r="XCG3" s="47"/>
      <c r="XCH3" s="47"/>
      <c r="XCI3" s="47"/>
      <c r="XCJ3" s="47"/>
      <c r="XCK3" s="47"/>
      <c r="XCL3" s="47"/>
      <c r="XCM3" s="47"/>
      <c r="XCN3" s="47"/>
      <c r="XCO3" s="47"/>
      <c r="XCP3" s="47"/>
      <c r="XCQ3" s="47"/>
      <c r="XCR3" s="47"/>
      <c r="XCS3" s="47"/>
      <c r="XCT3" s="47"/>
      <c r="XCU3" s="47"/>
      <c r="XCV3" s="47"/>
      <c r="XCW3" s="47"/>
      <c r="XCX3" s="47"/>
      <c r="XCY3" s="47"/>
      <c r="XCZ3" s="47"/>
      <c r="XDA3" s="47"/>
      <c r="XDB3" s="47"/>
      <c r="XDC3" s="47"/>
      <c r="XDD3" s="47"/>
      <c r="XDE3" s="47"/>
      <c r="XDF3" s="47"/>
      <c r="XDG3" s="47"/>
      <c r="XDH3" s="47"/>
      <c r="XDI3" s="47"/>
      <c r="XDJ3" s="47"/>
      <c r="XDK3" s="47"/>
      <c r="XDL3" s="47"/>
      <c r="XDM3" s="47"/>
      <c r="XDN3" s="47"/>
      <c r="XDO3" s="47"/>
      <c r="XDP3" s="47"/>
      <c r="XDQ3" s="47"/>
      <c r="XDR3" s="47"/>
      <c r="XDS3" s="47"/>
      <c r="XDT3" s="47"/>
      <c r="XDU3" s="47"/>
      <c r="XDV3" s="47"/>
      <c r="XDW3" s="47"/>
      <c r="XDX3" s="47"/>
      <c r="XDY3" s="47"/>
      <c r="XDZ3" s="47"/>
      <c r="XEA3" s="47"/>
      <c r="XEB3" s="47"/>
      <c r="XEC3" s="47"/>
      <c r="XED3" s="47"/>
      <c r="XEE3" s="47"/>
      <c r="XEF3" s="47"/>
      <c r="XEG3" s="47"/>
      <c r="XEH3" s="47"/>
      <c r="XEI3" s="47"/>
      <c r="XEJ3" s="47"/>
      <c r="XEK3" s="47"/>
      <c r="XEL3" s="47"/>
      <c r="XEM3" s="47"/>
      <c r="XEN3" s="47"/>
      <c r="XEO3" s="47"/>
      <c r="XEP3" s="47"/>
      <c r="XEQ3" s="47"/>
      <c r="XER3" s="47"/>
      <c r="XES3" s="47"/>
      <c r="XET3" s="47"/>
      <c r="XEU3" s="47"/>
      <c r="XEV3" s="47"/>
      <c r="XEW3" s="47"/>
      <c r="XEX3" s="47"/>
      <c r="XEY3" s="47"/>
      <c r="XEZ3" s="47"/>
    </row>
    <row r="4" spans="1:16380" ht="15" x14ac:dyDescent="0.25">
      <c r="A4" s="29" t="s">
        <v>521</v>
      </c>
      <c r="B4" s="28"/>
      <c r="S4" s="23"/>
      <c r="T4" s="23"/>
      <c r="U4" s="23"/>
      <c r="V4" s="23"/>
      <c r="W4" s="23"/>
      <c r="X4" s="23"/>
      <c r="Y4" s="23"/>
      <c r="Z4" s="23"/>
      <c r="AA4" s="23"/>
    </row>
    <row r="5" spans="1:16380" ht="8.4499999999999993" customHeight="1" x14ac:dyDescent="0.25">
      <c r="A5" s="29"/>
      <c r="B5" s="28"/>
      <c r="S5" s="23"/>
      <c r="T5" s="23"/>
      <c r="U5" s="23"/>
      <c r="V5" s="23"/>
      <c r="W5" s="23"/>
      <c r="X5" s="23"/>
      <c r="Y5" s="23"/>
      <c r="Z5" s="23"/>
      <c r="AA5" s="23"/>
    </row>
    <row r="6" spans="1:16380" ht="24.75" thickBot="1" x14ac:dyDescent="0.25">
      <c r="A6" s="268"/>
      <c r="B6" s="269" t="s">
        <v>129</v>
      </c>
      <c r="C6" s="270" t="str">
        <f>"2021"</f>
        <v>2021</v>
      </c>
      <c r="D6" s="270" t="str">
        <f>"2022"</f>
        <v>2022</v>
      </c>
      <c r="E6" s="271" t="s">
        <v>522</v>
      </c>
      <c r="S6" s="23"/>
      <c r="T6" s="23"/>
      <c r="U6" s="23"/>
      <c r="V6" s="23"/>
      <c r="W6" s="23"/>
      <c r="X6" s="23"/>
      <c r="Y6" s="23"/>
      <c r="Z6" s="23"/>
      <c r="AA6" s="23"/>
    </row>
    <row r="7" spans="1:16380" x14ac:dyDescent="0.2">
      <c r="A7" s="272" t="s">
        <v>260</v>
      </c>
      <c r="B7" s="273"/>
      <c r="C7" s="274">
        <f>(AVERAGE(C9:C18))</f>
        <v>60.147800000000004</v>
      </c>
      <c r="D7" s="274">
        <f>(AVERAGE(D9:D18))</f>
        <v>61.351099999999995</v>
      </c>
      <c r="E7" s="275">
        <f>D7/C7-1</f>
        <v>2.0005719244926556E-2</v>
      </c>
      <c r="S7" s="23"/>
      <c r="T7" s="23"/>
      <c r="U7" s="23"/>
      <c r="V7" s="23"/>
      <c r="W7" s="23"/>
      <c r="X7" s="23"/>
      <c r="Y7" s="23"/>
      <c r="Z7" s="23"/>
      <c r="AA7" s="23"/>
    </row>
    <row r="8" spans="1:16380" ht="5.85" customHeight="1" x14ac:dyDescent="0.2">
      <c r="A8" s="276"/>
      <c r="B8" s="277"/>
      <c r="C8" s="278"/>
      <c r="D8" s="278"/>
      <c r="E8" s="279"/>
      <c r="S8" s="23"/>
      <c r="T8" s="23"/>
      <c r="U8" s="23"/>
      <c r="V8" s="23"/>
      <c r="W8" s="23"/>
      <c r="X8" s="23"/>
      <c r="Y8" s="23"/>
      <c r="Z8" s="23"/>
      <c r="AA8" s="23"/>
    </row>
    <row r="9" spans="1:16380" ht="10.5" customHeight="1" x14ac:dyDescent="0.2">
      <c r="A9" s="276" t="s">
        <v>4</v>
      </c>
      <c r="B9" s="277" t="s">
        <v>23</v>
      </c>
      <c r="C9" s="278">
        <v>51.53</v>
      </c>
      <c r="D9" s="278">
        <v>53.286999999999999</v>
      </c>
      <c r="E9" s="279">
        <f>D9/C9-1</f>
        <v>3.4096642732388771E-2</v>
      </c>
      <c r="G9" s="44"/>
      <c r="S9" s="23"/>
      <c r="T9" s="23"/>
      <c r="U9" s="23"/>
      <c r="V9" s="23"/>
      <c r="W9" s="23"/>
      <c r="X9" s="23"/>
      <c r="Y9" s="23"/>
      <c r="Z9" s="23"/>
      <c r="AA9" s="23"/>
    </row>
    <row r="10" spans="1:16380" ht="10.5" customHeight="1" x14ac:dyDescent="0.2">
      <c r="A10" s="276" t="s">
        <v>5</v>
      </c>
      <c r="B10" s="277" t="s">
        <v>24</v>
      </c>
      <c r="C10" s="278">
        <v>65</v>
      </c>
      <c r="D10" s="278">
        <v>72</v>
      </c>
      <c r="E10" s="279">
        <f t="shared" ref="E10:E18" si="0">D10/C10-1</f>
        <v>0.10769230769230775</v>
      </c>
      <c r="S10" s="23"/>
      <c r="T10" s="23"/>
      <c r="U10" s="23"/>
      <c r="V10" s="23"/>
      <c r="W10" s="23"/>
      <c r="X10" s="23"/>
      <c r="Y10" s="23"/>
      <c r="Z10" s="23"/>
      <c r="AA10" s="23"/>
    </row>
    <row r="11" spans="1:16380" ht="10.5" customHeight="1" x14ac:dyDescent="0.2">
      <c r="A11" s="276" t="s">
        <v>6</v>
      </c>
      <c r="B11" s="277" t="s">
        <v>25</v>
      </c>
      <c r="C11" s="278">
        <v>53</v>
      </c>
      <c r="D11" s="278">
        <v>48.674999999999997</v>
      </c>
      <c r="E11" s="279">
        <f t="shared" si="0"/>
        <v>-8.160377358490567E-2</v>
      </c>
      <c r="G11" s="35"/>
      <c r="H11" s="35"/>
      <c r="I11" s="35"/>
      <c r="J11" s="35"/>
      <c r="K11" s="35"/>
      <c r="L11" s="35"/>
      <c r="M11" s="35"/>
      <c r="N11" s="35"/>
      <c r="O11" s="35"/>
      <c r="P11" s="35"/>
      <c r="Q11" s="35"/>
    </row>
    <row r="12" spans="1:16380" ht="10.5" customHeight="1" x14ac:dyDescent="0.2">
      <c r="A12" s="276" t="s">
        <v>7</v>
      </c>
      <c r="B12" s="277" t="s">
        <v>31</v>
      </c>
      <c r="C12" s="278">
        <v>87.019000000000005</v>
      </c>
      <c r="D12" s="278">
        <v>95.936999999999998</v>
      </c>
      <c r="E12" s="279">
        <f t="shared" si="0"/>
        <v>0.10248336570174321</v>
      </c>
      <c r="G12" s="35"/>
      <c r="H12" s="35"/>
      <c r="I12" s="35"/>
      <c r="J12" s="35"/>
      <c r="K12" s="35"/>
      <c r="L12" s="35"/>
      <c r="M12" s="35"/>
      <c r="N12" s="35"/>
      <c r="O12" s="35"/>
      <c r="P12" s="35"/>
      <c r="Q12" s="35"/>
    </row>
    <row r="13" spans="1:16380" ht="10.5" customHeight="1" x14ac:dyDescent="0.2">
      <c r="A13" s="276" t="s">
        <v>8</v>
      </c>
      <c r="B13" s="277" t="s">
        <v>130</v>
      </c>
      <c r="C13" s="278">
        <v>53.956000000000003</v>
      </c>
      <c r="D13" s="278">
        <v>60.814</v>
      </c>
      <c r="E13" s="279">
        <f t="shared" si="0"/>
        <v>0.12710356586848537</v>
      </c>
      <c r="G13" s="35"/>
      <c r="H13" s="35"/>
      <c r="I13" s="35"/>
      <c r="J13" s="35"/>
      <c r="K13" s="35"/>
      <c r="L13" s="35"/>
      <c r="M13" s="35"/>
      <c r="N13" s="35"/>
      <c r="O13" s="35"/>
      <c r="P13" s="35"/>
      <c r="Q13" s="35"/>
    </row>
    <row r="14" spans="1:16380" ht="10.5" customHeight="1" x14ac:dyDescent="0.2">
      <c r="A14" s="276" t="s">
        <v>9</v>
      </c>
      <c r="B14" s="277" t="s">
        <v>26</v>
      </c>
      <c r="C14" s="278">
        <v>56.283000000000001</v>
      </c>
      <c r="D14" s="278">
        <v>53.982999999999997</v>
      </c>
      <c r="E14" s="279">
        <f t="shared" si="0"/>
        <v>-4.0864914805536334E-2</v>
      </c>
      <c r="G14" s="35"/>
      <c r="H14" s="35"/>
      <c r="I14" s="35"/>
      <c r="J14" s="35"/>
      <c r="K14" s="35"/>
      <c r="L14" s="35"/>
      <c r="M14" s="35"/>
      <c r="N14" s="35"/>
      <c r="O14" s="35"/>
      <c r="P14" s="35"/>
      <c r="Q14" s="35"/>
    </row>
    <row r="15" spans="1:16380" ht="10.5" customHeight="1" x14ac:dyDescent="0.2">
      <c r="A15" s="276" t="s">
        <v>10</v>
      </c>
      <c r="B15" s="277" t="s">
        <v>131</v>
      </c>
      <c r="C15" s="278">
        <v>49.768999999999998</v>
      </c>
      <c r="D15" s="278">
        <v>45.149000000000001</v>
      </c>
      <c r="E15" s="279">
        <f t="shared" si="0"/>
        <v>-9.2828869376519463E-2</v>
      </c>
      <c r="G15" s="34"/>
      <c r="H15" s="34"/>
      <c r="I15" s="34"/>
      <c r="J15" s="34"/>
      <c r="K15" s="34"/>
      <c r="L15" s="34"/>
      <c r="M15" s="34"/>
      <c r="N15" s="34"/>
      <c r="O15" s="34"/>
      <c r="P15" s="34"/>
      <c r="Q15" s="34"/>
      <c r="R15" s="34"/>
      <c r="S15" s="34"/>
      <c r="T15" s="34"/>
      <c r="U15" s="34"/>
    </row>
    <row r="16" spans="1:16380" ht="10.5" customHeight="1" x14ac:dyDescent="0.2">
      <c r="A16" s="276" t="s">
        <v>11</v>
      </c>
      <c r="B16" s="277" t="s">
        <v>132</v>
      </c>
      <c r="C16" s="278">
        <v>51.573999999999998</v>
      </c>
      <c r="D16" s="278">
        <v>49.359000000000002</v>
      </c>
      <c r="E16" s="279">
        <f t="shared" si="0"/>
        <v>-4.2947997052778408E-2</v>
      </c>
      <c r="G16" s="34"/>
      <c r="H16" s="34"/>
      <c r="I16" s="34"/>
      <c r="J16" s="34"/>
      <c r="K16" s="34"/>
      <c r="L16" s="34"/>
      <c r="M16" s="34"/>
      <c r="N16" s="34"/>
      <c r="O16" s="34"/>
      <c r="P16" s="34"/>
      <c r="Q16" s="33"/>
    </row>
    <row r="17" spans="1:31" ht="10.5" customHeight="1" x14ac:dyDescent="0.2">
      <c r="A17" s="276" t="s">
        <v>12</v>
      </c>
      <c r="B17" s="277" t="s">
        <v>133</v>
      </c>
      <c r="C17" s="278">
        <v>60.347000000000001</v>
      </c>
      <c r="D17" s="278">
        <v>59.051000000000002</v>
      </c>
      <c r="E17" s="279">
        <f t="shared" si="0"/>
        <v>-2.1475798299832594E-2</v>
      </c>
      <c r="G17" s="34"/>
      <c r="H17" s="34"/>
      <c r="I17" s="34"/>
      <c r="J17" s="34"/>
      <c r="K17" s="34"/>
      <c r="L17" s="34"/>
      <c r="M17" s="34"/>
      <c r="N17" s="34"/>
      <c r="O17" s="34"/>
      <c r="P17" s="34"/>
      <c r="Q17" s="33"/>
    </row>
    <row r="18" spans="1:31" ht="10.5" customHeight="1" x14ac:dyDescent="0.2">
      <c r="A18" s="276" t="s">
        <v>13</v>
      </c>
      <c r="B18" s="277" t="s">
        <v>134</v>
      </c>
      <c r="C18" s="278">
        <v>73</v>
      </c>
      <c r="D18" s="278">
        <v>75.256</v>
      </c>
      <c r="E18" s="279">
        <f t="shared" si="0"/>
        <v>3.0904109589040996E-2</v>
      </c>
      <c r="G18" s="34"/>
      <c r="H18" s="34"/>
      <c r="I18" s="34"/>
      <c r="J18" s="34"/>
      <c r="K18" s="34"/>
      <c r="L18" s="34"/>
      <c r="M18" s="34"/>
      <c r="N18" s="34"/>
      <c r="O18" s="34"/>
      <c r="P18" s="34"/>
      <c r="Q18" s="33"/>
    </row>
    <row r="19" spans="1:31" ht="9.75" customHeight="1" x14ac:dyDescent="0.2">
      <c r="A19" s="34"/>
      <c r="B19" s="34"/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  <c r="O19" s="34"/>
      <c r="P19" s="34"/>
      <c r="Q19" s="33"/>
    </row>
    <row r="20" spans="1:31" x14ac:dyDescent="0.2">
      <c r="A20" s="42" t="s">
        <v>63</v>
      </c>
      <c r="B20" s="34"/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  <c r="O20" s="34"/>
      <c r="P20" s="34"/>
      <c r="Q20" s="33"/>
    </row>
    <row r="21" spans="1:31" ht="9.75" customHeight="1" x14ac:dyDescent="0.2">
      <c r="A21" s="42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3"/>
    </row>
    <row r="22" spans="1:31" s="7" customFormat="1" ht="20.25" x14ac:dyDescent="0.3">
      <c r="A22" s="140" t="s">
        <v>163</v>
      </c>
      <c r="B22" s="127"/>
      <c r="C22" s="127"/>
      <c r="D22" s="127"/>
      <c r="E22" s="127"/>
      <c r="F22" s="127"/>
      <c r="G22" s="127"/>
      <c r="H22" s="140"/>
      <c r="I22" s="140"/>
      <c r="J22" s="140" t="s">
        <v>166</v>
      </c>
      <c r="K22" s="140"/>
      <c r="L22" s="127"/>
      <c r="M22" s="127"/>
      <c r="N22" s="127"/>
      <c r="O22" s="127"/>
      <c r="P22" s="127"/>
      <c r="Q22" s="127"/>
      <c r="R22" s="127"/>
    </row>
    <row r="23" spans="1:31" s="23" customFormat="1" x14ac:dyDescent="0.2">
      <c r="A23" s="34"/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  <c r="O23" s="34"/>
      <c r="P23" s="34"/>
      <c r="Q23" s="33"/>
      <c r="S23" s="22"/>
      <c r="T23" s="22"/>
      <c r="U23" s="22"/>
      <c r="V23" s="22"/>
      <c r="W23" s="22"/>
      <c r="X23" s="22"/>
      <c r="Y23" s="22"/>
      <c r="Z23" s="22"/>
      <c r="AA23" s="22"/>
      <c r="AB23" s="22"/>
      <c r="AC23" s="22"/>
      <c r="AD23" s="22"/>
      <c r="AE23" s="22"/>
    </row>
    <row r="24" spans="1:31" s="23" customFormat="1" x14ac:dyDescent="0.2">
      <c r="A24" s="34"/>
      <c r="B24" s="34"/>
      <c r="C24" s="34"/>
      <c r="D24" s="34"/>
      <c r="E24" s="34"/>
      <c r="F24" s="34"/>
      <c r="G24" s="34"/>
      <c r="H24" s="34"/>
      <c r="I24" s="34"/>
      <c r="J24" s="34"/>
      <c r="K24" s="34"/>
      <c r="L24" s="34"/>
      <c r="M24" s="34"/>
      <c r="N24" s="34"/>
      <c r="O24" s="34"/>
      <c r="P24" s="34"/>
      <c r="Q24" s="33"/>
      <c r="S24" s="22"/>
      <c r="T24" s="22"/>
      <c r="U24" s="22"/>
      <c r="V24" s="22"/>
      <c r="W24" s="22"/>
      <c r="X24" s="22"/>
      <c r="Y24" s="22"/>
      <c r="Z24" s="22"/>
      <c r="AA24" s="22"/>
      <c r="AB24" s="22"/>
      <c r="AC24" s="22"/>
      <c r="AD24" s="22"/>
      <c r="AE24" s="22"/>
    </row>
    <row r="25" spans="1:31" s="23" customFormat="1" x14ac:dyDescent="0.2">
      <c r="A25" s="34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3"/>
      <c r="S25" s="22"/>
      <c r="T25" s="22"/>
      <c r="U25" s="22"/>
      <c r="V25" s="22"/>
      <c r="W25" s="22"/>
      <c r="X25" s="22"/>
      <c r="Y25" s="22"/>
      <c r="Z25" s="22"/>
      <c r="AA25" s="22"/>
      <c r="AB25" s="22"/>
      <c r="AC25" s="22"/>
      <c r="AD25" s="22"/>
      <c r="AE25" s="22"/>
    </row>
    <row r="26" spans="1:31" s="23" customFormat="1" x14ac:dyDescent="0.2">
      <c r="A26" s="34"/>
      <c r="B26" s="34"/>
      <c r="C26" s="34"/>
      <c r="D26" s="34"/>
      <c r="E26" s="34"/>
      <c r="F26" s="34"/>
      <c r="G26" s="34"/>
      <c r="H26" s="34"/>
      <c r="I26" s="34"/>
      <c r="J26" s="34"/>
      <c r="K26" s="34"/>
      <c r="L26" s="34"/>
      <c r="M26" s="34"/>
      <c r="N26" s="34"/>
      <c r="O26" s="34"/>
      <c r="P26" s="34"/>
      <c r="Q26" s="33"/>
      <c r="S26" s="22"/>
      <c r="T26" s="22"/>
      <c r="U26" s="22"/>
      <c r="V26" s="22"/>
      <c r="W26" s="22"/>
      <c r="X26" s="22"/>
      <c r="Y26" s="22"/>
      <c r="Z26" s="22"/>
      <c r="AA26" s="22"/>
      <c r="AB26" s="22"/>
      <c r="AC26" s="22"/>
      <c r="AD26" s="22"/>
      <c r="AE26" s="22"/>
    </row>
    <row r="27" spans="1:31" s="23" customFormat="1" x14ac:dyDescent="0.2">
      <c r="A27" s="34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34"/>
      <c r="Q27" s="33"/>
      <c r="S27" s="22"/>
      <c r="T27" s="22"/>
      <c r="U27" s="22"/>
      <c r="V27" s="22"/>
      <c r="W27" s="22"/>
      <c r="X27" s="22"/>
      <c r="Y27" s="22"/>
      <c r="Z27" s="22"/>
      <c r="AA27" s="22"/>
      <c r="AB27" s="22"/>
      <c r="AC27" s="22"/>
      <c r="AD27" s="22"/>
      <c r="AE27" s="22"/>
    </row>
    <row r="28" spans="1:31" s="23" customFormat="1" x14ac:dyDescent="0.2">
      <c r="A28" s="34"/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  <c r="O28" s="34"/>
      <c r="P28" s="34"/>
      <c r="Q28" s="33"/>
      <c r="S28" s="22"/>
      <c r="T28" s="22"/>
      <c r="U28" s="22"/>
      <c r="V28" s="22"/>
      <c r="W28" s="22"/>
      <c r="X28" s="22"/>
      <c r="Y28" s="22"/>
      <c r="Z28" s="22"/>
      <c r="AA28" s="22"/>
      <c r="AB28" s="22"/>
      <c r="AC28" s="22"/>
      <c r="AD28" s="22"/>
      <c r="AE28" s="22"/>
    </row>
    <row r="29" spans="1:31" s="23" customFormat="1" x14ac:dyDescent="0.2">
      <c r="A29" s="34"/>
      <c r="B29" s="34"/>
      <c r="C29" s="34"/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  <c r="O29" s="34"/>
      <c r="P29" s="34"/>
      <c r="Q29" s="33"/>
      <c r="S29" s="22"/>
      <c r="T29" s="22"/>
      <c r="U29" s="22"/>
      <c r="V29" s="22"/>
      <c r="W29" s="22"/>
      <c r="X29" s="22"/>
      <c r="Y29" s="22"/>
      <c r="Z29" s="22"/>
      <c r="AA29" s="22"/>
      <c r="AB29" s="22"/>
      <c r="AC29" s="22"/>
      <c r="AD29" s="22"/>
      <c r="AE29" s="22"/>
    </row>
    <row r="30" spans="1:31" s="23" customFormat="1" x14ac:dyDescent="0.2">
      <c r="A30" s="34"/>
      <c r="B30" s="34"/>
      <c r="C30" s="34"/>
      <c r="D30" s="34"/>
      <c r="E30" s="34"/>
      <c r="F30" s="34"/>
      <c r="G30" s="34"/>
      <c r="H30" s="34"/>
      <c r="I30" s="34"/>
      <c r="J30" s="34"/>
      <c r="K30" s="34"/>
      <c r="L30" s="34"/>
      <c r="M30" s="34"/>
      <c r="N30" s="34"/>
      <c r="O30" s="34"/>
      <c r="P30" s="34"/>
      <c r="Q30" s="33"/>
      <c r="S30" s="22"/>
      <c r="T30" s="22"/>
      <c r="U30" s="22"/>
      <c r="V30" s="22"/>
      <c r="W30" s="22"/>
      <c r="X30" s="22"/>
      <c r="Y30" s="22"/>
      <c r="Z30" s="22"/>
      <c r="AA30" s="22"/>
      <c r="AB30" s="22"/>
      <c r="AC30" s="22"/>
      <c r="AD30" s="22"/>
      <c r="AE30" s="22"/>
    </row>
    <row r="31" spans="1:31" s="23" customFormat="1" x14ac:dyDescent="0.2">
      <c r="A31" s="34"/>
      <c r="B31" s="34"/>
      <c r="C31" s="34"/>
      <c r="D31" s="34"/>
      <c r="E31" s="34"/>
      <c r="F31" s="34"/>
      <c r="G31" s="34"/>
      <c r="H31" s="34"/>
      <c r="I31" s="34"/>
      <c r="J31" s="34"/>
      <c r="K31" s="34"/>
      <c r="L31" s="34"/>
      <c r="M31" s="34"/>
      <c r="N31" s="34"/>
      <c r="O31" s="34"/>
      <c r="P31" s="34"/>
      <c r="Q31" s="33"/>
      <c r="S31" s="22"/>
      <c r="T31" s="22"/>
      <c r="U31" s="22"/>
      <c r="V31" s="22"/>
      <c r="W31" s="22"/>
      <c r="X31" s="22"/>
      <c r="Y31" s="22"/>
      <c r="Z31" s="22"/>
      <c r="AA31" s="22"/>
      <c r="AB31" s="22"/>
      <c r="AC31" s="22"/>
      <c r="AD31" s="22"/>
      <c r="AE31" s="22"/>
    </row>
    <row r="32" spans="1:31" x14ac:dyDescent="0.2">
      <c r="A32" s="34"/>
      <c r="B32" s="34"/>
      <c r="C32" s="34"/>
      <c r="D32" s="34"/>
      <c r="E32" s="34"/>
      <c r="F32" s="34"/>
      <c r="G32" s="34"/>
      <c r="H32" s="34"/>
      <c r="I32" s="34"/>
      <c r="J32" s="34"/>
      <c r="K32" s="34"/>
      <c r="L32" s="34"/>
      <c r="M32" s="34"/>
      <c r="N32" s="34"/>
      <c r="O32" s="34"/>
      <c r="P32" s="34"/>
      <c r="Q32" s="33"/>
    </row>
    <row r="33" spans="1:31" x14ac:dyDescent="0.2">
      <c r="A33" s="34"/>
      <c r="B33" s="34"/>
      <c r="C33" s="34"/>
      <c r="D33" s="34"/>
      <c r="E33" s="34"/>
      <c r="F33" s="34"/>
      <c r="G33" s="34"/>
      <c r="H33" s="34"/>
      <c r="I33" s="34"/>
      <c r="J33" s="34"/>
      <c r="K33" s="34"/>
      <c r="L33" s="34"/>
      <c r="M33" s="34"/>
      <c r="N33" s="34"/>
      <c r="O33" s="34"/>
      <c r="P33" s="34"/>
      <c r="Q33" s="33"/>
    </row>
    <row r="37" spans="1:31" x14ac:dyDescent="0.2"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/>
      <c r="AE37" s="23"/>
    </row>
    <row r="38" spans="1:31" x14ac:dyDescent="0.2"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</row>
    <row r="39" spans="1:31" x14ac:dyDescent="0.2">
      <c r="S39" s="23"/>
      <c r="T39" s="23"/>
      <c r="U39" s="23"/>
      <c r="V39" s="23"/>
      <c r="W39" s="23"/>
      <c r="X39" s="23"/>
      <c r="Y39" s="23"/>
      <c r="Z39" s="23"/>
      <c r="AA39" s="23"/>
      <c r="AB39" s="23"/>
      <c r="AC39" s="23"/>
      <c r="AD39" s="23"/>
      <c r="AE39" s="23"/>
    </row>
    <row r="42" spans="1:31" s="7" customFormat="1" ht="20.25" x14ac:dyDescent="0.3">
      <c r="A42" s="140" t="s">
        <v>165</v>
      </c>
      <c r="B42" s="127"/>
      <c r="C42" s="127"/>
      <c r="D42" s="127"/>
      <c r="E42" s="127"/>
      <c r="F42" s="127"/>
      <c r="G42" s="127"/>
      <c r="H42" s="140"/>
      <c r="I42" s="140"/>
      <c r="J42" s="140" t="s">
        <v>164</v>
      </c>
      <c r="K42" s="140"/>
      <c r="L42" s="127"/>
      <c r="M42" s="127"/>
      <c r="N42" s="127"/>
      <c r="O42" s="127"/>
      <c r="P42" s="127"/>
      <c r="Q42" s="127"/>
      <c r="R42" s="127"/>
    </row>
    <row r="44" spans="1:31" s="23" customFormat="1" x14ac:dyDescent="0.2">
      <c r="A44" s="34"/>
      <c r="B44" s="34"/>
      <c r="C44" s="34"/>
      <c r="D44" s="34"/>
      <c r="E44" s="34"/>
      <c r="F44" s="34"/>
      <c r="G44" s="34"/>
      <c r="H44" s="34"/>
      <c r="I44" s="34"/>
      <c r="J44" s="34"/>
      <c r="K44" s="34"/>
      <c r="L44" s="34"/>
      <c r="M44" s="34"/>
      <c r="N44" s="34"/>
      <c r="O44" s="34"/>
      <c r="P44" s="34"/>
      <c r="Q44" s="33"/>
      <c r="S44" s="22"/>
      <c r="T44" s="22"/>
      <c r="U44" s="22"/>
      <c r="V44" s="22"/>
      <c r="W44" s="22"/>
      <c r="X44" s="22"/>
      <c r="Y44" s="22"/>
      <c r="Z44" s="22"/>
      <c r="AA44" s="22"/>
      <c r="AB44" s="22"/>
      <c r="AC44" s="22"/>
      <c r="AD44" s="22"/>
      <c r="AE44" s="22"/>
    </row>
  </sheetData>
  <conditionalFormatting sqref="E7:E18">
    <cfRule type="cellIs" dxfId="24" priority="1" operator="lessThan">
      <formula>0</formula>
    </cfRule>
  </conditionalFormatting>
  <hyperlinks>
    <hyperlink ref="R1" location="Навигация!A1" display="к навигации"/>
    <hyperlink ref="R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29"/>
  <dimension ref="A1:AC63"/>
  <sheetViews>
    <sheetView showGridLines="0" zoomScale="70" zoomScaleNormal="70" zoomScalePageLayoutView="80" workbookViewId="0">
      <pane ySplit="2" topLeftCell="A3" activePane="bottomLeft" state="frozen"/>
      <selection pane="bottomLeft" activeCell="A4" sqref="A4"/>
    </sheetView>
  </sheetViews>
  <sheetFormatPr defaultColWidth="9.42578125" defaultRowHeight="14.25" x14ac:dyDescent="0.2"/>
  <cols>
    <col min="1" max="1" width="16.140625" style="23" customWidth="1"/>
    <col min="2" max="3" width="12.42578125" style="23" customWidth="1"/>
    <col min="4" max="4" width="14.42578125" style="23" customWidth="1"/>
    <col min="5" max="5" width="13" style="23" customWidth="1"/>
    <col min="6" max="7" width="7.5703125" style="23" customWidth="1"/>
    <col min="8" max="8" width="8.42578125" style="23" customWidth="1"/>
    <col min="9" max="9" width="11.85546875" style="23" customWidth="1"/>
    <col min="10" max="10" width="11.85546875" style="22" customWidth="1"/>
    <col min="11" max="25" width="7.5703125" style="22" customWidth="1"/>
    <col min="26" max="16384" width="9.42578125" style="22"/>
  </cols>
  <sheetData>
    <row r="1" spans="1:18" s="6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147"/>
      <c r="Q1" s="147"/>
      <c r="R1" s="147" t="s">
        <v>176</v>
      </c>
    </row>
    <row r="2" spans="1:18" s="6" customFormat="1" ht="24.75" customHeight="1" x14ac:dyDescent="0.35">
      <c r="A2" s="24" t="s">
        <v>545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  <c r="P2" s="147"/>
      <c r="Q2" s="147"/>
      <c r="R2" s="147" t="s">
        <v>14</v>
      </c>
    </row>
    <row r="3" spans="1:18" ht="8.25" customHeight="1" x14ac:dyDescent="0.2">
      <c r="A3" s="7"/>
      <c r="B3" s="7"/>
      <c r="C3" s="7"/>
      <c r="D3" s="7"/>
      <c r="E3" s="7"/>
    </row>
    <row r="4" spans="1:18" s="23" customFormat="1" ht="15" x14ac:dyDescent="0.25">
      <c r="A4" s="29" t="s">
        <v>265</v>
      </c>
      <c r="B4" s="259"/>
      <c r="C4" s="259"/>
      <c r="D4" s="351" t="s">
        <v>293</v>
      </c>
      <c r="E4" s="349"/>
      <c r="H4" s="29" t="s">
        <v>265</v>
      </c>
    </row>
    <row r="5" spans="1:18" s="23" customFormat="1" x14ac:dyDescent="0.2">
      <c r="A5" s="260" t="s">
        <v>71</v>
      </c>
      <c r="B5" s="259"/>
      <c r="C5" s="259"/>
      <c r="D5" s="350" t="s">
        <v>292</v>
      </c>
      <c r="E5" s="350" t="s">
        <v>143</v>
      </c>
      <c r="H5" s="459" t="s">
        <v>409</v>
      </c>
    </row>
    <row r="6" spans="1:18" ht="11.85" customHeight="1" x14ac:dyDescent="0.2">
      <c r="A6" s="7"/>
      <c r="B6" s="7"/>
      <c r="C6" s="7"/>
      <c r="E6" s="7"/>
      <c r="J6" s="23"/>
      <c r="K6" s="23"/>
      <c r="L6" s="23"/>
    </row>
    <row r="7" spans="1:18" ht="24" x14ac:dyDescent="0.2">
      <c r="A7" s="261" t="s">
        <v>261</v>
      </c>
      <c r="B7" s="262" t="s">
        <v>339</v>
      </c>
      <c r="C7" s="262" t="s">
        <v>340</v>
      </c>
      <c r="D7" s="263" t="s">
        <v>21</v>
      </c>
      <c r="E7" s="263" t="s">
        <v>22</v>
      </c>
      <c r="F7" s="86"/>
      <c r="H7" s="261" t="s">
        <v>261</v>
      </c>
      <c r="I7" s="262" t="s">
        <v>339</v>
      </c>
      <c r="J7" s="262" t="s">
        <v>340</v>
      </c>
      <c r="K7" s="23"/>
      <c r="L7" s="23"/>
      <c r="M7" s="23"/>
      <c r="N7" s="23"/>
      <c r="O7" s="23"/>
      <c r="P7" s="23"/>
      <c r="Q7" s="23"/>
      <c r="R7" s="23"/>
    </row>
    <row r="8" spans="1:18" ht="12.75" customHeight="1" x14ac:dyDescent="0.2">
      <c r="A8" s="264" t="s">
        <v>244</v>
      </c>
      <c r="B8" s="265">
        <v>3400000</v>
      </c>
      <c r="C8" s="265">
        <v>3700000</v>
      </c>
      <c r="D8" s="266">
        <f t="shared" ref="D8:D17" si="0">B8-C8</f>
        <v>-300000</v>
      </c>
      <c r="E8" s="267">
        <f t="shared" ref="E8:E17" si="1">B8/C8-1</f>
        <v>-8.108108108108103E-2</v>
      </c>
      <c r="H8" s="264" t="s">
        <v>264</v>
      </c>
      <c r="I8" s="265">
        <v>500000</v>
      </c>
      <c r="J8" s="265">
        <v>600000</v>
      </c>
      <c r="K8" s="23"/>
      <c r="L8" s="23"/>
      <c r="M8" s="23"/>
      <c r="N8" s="23"/>
      <c r="O8" s="23"/>
      <c r="P8" s="23"/>
      <c r="Q8" s="23"/>
      <c r="R8" s="23"/>
    </row>
    <row r="9" spans="1:18" ht="12.75" customHeight="1" x14ac:dyDescent="0.2">
      <c r="A9" s="264" t="s">
        <v>245</v>
      </c>
      <c r="B9" s="265">
        <v>2800000</v>
      </c>
      <c r="C9" s="265">
        <v>2600000</v>
      </c>
      <c r="D9" s="266">
        <f t="shared" si="0"/>
        <v>200000</v>
      </c>
      <c r="E9" s="267">
        <f t="shared" si="1"/>
        <v>7.6923076923076872E-2</v>
      </c>
      <c r="H9" s="264" t="s">
        <v>263</v>
      </c>
      <c r="I9" s="265">
        <v>650000</v>
      </c>
      <c r="J9" s="265">
        <v>600000</v>
      </c>
      <c r="K9" s="23"/>
      <c r="L9" s="23"/>
      <c r="M9" s="23"/>
      <c r="N9" s="23"/>
      <c r="O9" s="23"/>
      <c r="P9" s="23"/>
      <c r="Q9" s="23"/>
      <c r="R9" s="23"/>
    </row>
    <row r="10" spans="1:18" ht="12.75" customHeight="1" x14ac:dyDescent="0.2">
      <c r="A10" s="264" t="s">
        <v>246</v>
      </c>
      <c r="B10" s="265">
        <v>2100000</v>
      </c>
      <c r="C10" s="265">
        <v>2000000</v>
      </c>
      <c r="D10" s="266">
        <f t="shared" si="0"/>
        <v>100000</v>
      </c>
      <c r="E10" s="267">
        <f t="shared" si="1"/>
        <v>5.0000000000000044E-2</v>
      </c>
      <c r="H10" s="264" t="s">
        <v>262</v>
      </c>
      <c r="I10" s="265">
        <v>700000</v>
      </c>
      <c r="J10" s="265">
        <v>500000</v>
      </c>
      <c r="K10" s="23"/>
      <c r="L10" s="23"/>
      <c r="M10" s="23"/>
      <c r="N10" s="23"/>
      <c r="O10" s="23"/>
      <c r="P10" s="23"/>
      <c r="Q10" s="23"/>
      <c r="R10" s="23"/>
    </row>
    <row r="11" spans="1:18" ht="12.75" customHeight="1" x14ac:dyDescent="0.2">
      <c r="A11" s="264" t="s">
        <v>247</v>
      </c>
      <c r="B11" s="265">
        <v>1500000</v>
      </c>
      <c r="C11" s="265">
        <v>1200000</v>
      </c>
      <c r="D11" s="266">
        <f t="shared" si="0"/>
        <v>300000</v>
      </c>
      <c r="E11" s="267">
        <f t="shared" si="1"/>
        <v>0.25</v>
      </c>
      <c r="H11" s="264" t="s">
        <v>250</v>
      </c>
      <c r="I11" s="265">
        <v>1000000</v>
      </c>
      <c r="J11" s="265">
        <v>1100000</v>
      </c>
      <c r="K11" s="23"/>
      <c r="L11" s="23"/>
      <c r="M11" s="23"/>
      <c r="N11" s="23"/>
      <c r="O11" s="23"/>
      <c r="P11" s="23"/>
      <c r="Q11" s="23"/>
      <c r="R11" s="23"/>
    </row>
    <row r="12" spans="1:18" ht="12.75" customHeight="1" x14ac:dyDescent="0.2">
      <c r="A12" s="264" t="s">
        <v>248</v>
      </c>
      <c r="B12" s="265">
        <v>1350000</v>
      </c>
      <c r="C12" s="265">
        <v>1200000</v>
      </c>
      <c r="D12" s="266">
        <f t="shared" si="0"/>
        <v>150000</v>
      </c>
      <c r="E12" s="267">
        <f t="shared" si="1"/>
        <v>0.125</v>
      </c>
      <c r="H12" s="264" t="s">
        <v>249</v>
      </c>
      <c r="I12" s="265">
        <v>1300000</v>
      </c>
      <c r="J12" s="265">
        <v>1700000</v>
      </c>
      <c r="K12" s="23"/>
      <c r="L12" s="23"/>
      <c r="M12" s="23"/>
      <c r="N12" s="23"/>
      <c r="O12" s="23"/>
      <c r="P12" s="23"/>
      <c r="Q12" s="23"/>
      <c r="R12" s="23"/>
    </row>
    <row r="13" spans="1:18" ht="12.75" customHeight="1" x14ac:dyDescent="0.2">
      <c r="A13" s="264" t="s">
        <v>249</v>
      </c>
      <c r="B13" s="265">
        <v>1300000</v>
      </c>
      <c r="C13" s="265">
        <v>1700000</v>
      </c>
      <c r="D13" s="266">
        <f t="shared" si="0"/>
        <v>-400000</v>
      </c>
      <c r="E13" s="267">
        <f t="shared" si="1"/>
        <v>-0.23529411764705888</v>
      </c>
      <c r="H13" s="264" t="s">
        <v>248</v>
      </c>
      <c r="I13" s="265">
        <v>1350000</v>
      </c>
      <c r="J13" s="265">
        <v>1200000</v>
      </c>
      <c r="K13" s="23"/>
      <c r="L13" s="23"/>
      <c r="M13" s="23"/>
      <c r="N13" s="23"/>
      <c r="O13" s="23"/>
      <c r="P13" s="23"/>
      <c r="Q13" s="23"/>
      <c r="R13" s="23"/>
    </row>
    <row r="14" spans="1:18" ht="12.75" customHeight="1" x14ac:dyDescent="0.2">
      <c r="A14" s="264" t="s">
        <v>250</v>
      </c>
      <c r="B14" s="265">
        <v>1000000</v>
      </c>
      <c r="C14" s="265">
        <v>1100000</v>
      </c>
      <c r="D14" s="266">
        <f t="shared" si="0"/>
        <v>-100000</v>
      </c>
      <c r="E14" s="267">
        <f t="shared" si="1"/>
        <v>-9.0909090909090939E-2</v>
      </c>
      <c r="H14" s="264" t="s">
        <v>247</v>
      </c>
      <c r="I14" s="265">
        <v>1500000</v>
      </c>
      <c r="J14" s="265">
        <v>1200000</v>
      </c>
      <c r="K14" s="23"/>
      <c r="L14" s="23"/>
      <c r="M14" s="23"/>
      <c r="N14" s="23"/>
      <c r="O14" s="23"/>
      <c r="P14" s="23"/>
      <c r="Q14" s="23"/>
      <c r="R14" s="23"/>
    </row>
    <row r="15" spans="1:18" ht="12.75" customHeight="1" x14ac:dyDescent="0.2">
      <c r="A15" s="264" t="s">
        <v>262</v>
      </c>
      <c r="B15" s="265">
        <v>700000</v>
      </c>
      <c r="C15" s="265">
        <v>500000</v>
      </c>
      <c r="D15" s="266">
        <f t="shared" si="0"/>
        <v>200000</v>
      </c>
      <c r="E15" s="267">
        <f t="shared" si="1"/>
        <v>0.39999999999999991</v>
      </c>
      <c r="H15" s="264" t="s">
        <v>246</v>
      </c>
      <c r="I15" s="265">
        <v>2100000</v>
      </c>
      <c r="J15" s="265">
        <v>2000000</v>
      </c>
      <c r="K15" s="23"/>
      <c r="L15" s="23"/>
      <c r="M15" s="23"/>
      <c r="N15" s="23"/>
      <c r="O15" s="23"/>
      <c r="P15" s="23"/>
      <c r="Q15" s="23"/>
      <c r="R15" s="23"/>
    </row>
    <row r="16" spans="1:18" ht="12.75" customHeight="1" x14ac:dyDescent="0.2">
      <c r="A16" s="264" t="s">
        <v>263</v>
      </c>
      <c r="B16" s="265">
        <v>650000</v>
      </c>
      <c r="C16" s="265">
        <v>600000</v>
      </c>
      <c r="D16" s="266">
        <f t="shared" si="0"/>
        <v>50000</v>
      </c>
      <c r="E16" s="267">
        <f t="shared" si="1"/>
        <v>8.3333333333333259E-2</v>
      </c>
      <c r="H16" s="264" t="s">
        <v>245</v>
      </c>
      <c r="I16" s="265">
        <v>2800000</v>
      </c>
      <c r="J16" s="265">
        <v>2600000</v>
      </c>
      <c r="K16" s="23"/>
      <c r="L16" s="23"/>
      <c r="M16" s="23"/>
      <c r="N16" s="23"/>
      <c r="O16" s="23"/>
      <c r="P16" s="23"/>
      <c r="Q16" s="23"/>
      <c r="R16" s="23"/>
    </row>
    <row r="17" spans="1:29" ht="12.75" customHeight="1" x14ac:dyDescent="0.2">
      <c r="A17" s="264" t="s">
        <v>264</v>
      </c>
      <c r="B17" s="265">
        <v>500000</v>
      </c>
      <c r="C17" s="265">
        <v>600000</v>
      </c>
      <c r="D17" s="266">
        <f t="shared" si="0"/>
        <v>-100000</v>
      </c>
      <c r="E17" s="267">
        <f t="shared" si="1"/>
        <v>-0.16666666666666663</v>
      </c>
      <c r="H17" s="264" t="s">
        <v>244</v>
      </c>
      <c r="I17" s="265">
        <v>3400000</v>
      </c>
      <c r="J17" s="265">
        <v>3700000</v>
      </c>
      <c r="K17" s="23"/>
      <c r="L17" s="23"/>
      <c r="M17" s="23"/>
      <c r="N17" s="23"/>
      <c r="O17" s="23"/>
      <c r="P17" s="23"/>
      <c r="Q17" s="23"/>
      <c r="R17" s="23"/>
    </row>
    <row r="18" spans="1:29" ht="7.5" customHeight="1" x14ac:dyDescent="0.2">
      <c r="J18" s="23"/>
      <c r="K18" s="23"/>
      <c r="L18" s="23"/>
      <c r="M18" s="23"/>
      <c r="N18" s="23"/>
      <c r="O18" s="23"/>
      <c r="P18" s="23"/>
      <c r="Q18" s="23"/>
      <c r="R18" s="23"/>
    </row>
    <row r="19" spans="1:29" s="23" customFormat="1" ht="21" customHeight="1" x14ac:dyDescent="0.2">
      <c r="A19" s="295" t="s">
        <v>63</v>
      </c>
      <c r="S19" s="22"/>
      <c r="T19" s="22"/>
      <c r="U19" s="22"/>
    </row>
    <row r="20" spans="1:29" s="7" customFormat="1" ht="20.25" x14ac:dyDescent="0.3">
      <c r="A20" s="140" t="s">
        <v>169</v>
      </c>
      <c r="B20" s="127"/>
      <c r="C20" s="127"/>
      <c r="D20" s="127"/>
      <c r="E20" s="127"/>
      <c r="F20" s="127"/>
      <c r="G20" s="127"/>
      <c r="H20" s="341" t="s">
        <v>170</v>
      </c>
      <c r="I20" s="127"/>
      <c r="J20" s="127"/>
      <c r="K20" s="127"/>
      <c r="L20" s="127"/>
      <c r="M20" s="127"/>
      <c r="N20" s="127"/>
      <c r="O20" s="127"/>
      <c r="P20" s="127"/>
      <c r="Q20" s="127"/>
      <c r="R20" s="341" t="s">
        <v>408</v>
      </c>
      <c r="S20" s="127"/>
      <c r="T20" s="127"/>
      <c r="U20" s="127"/>
      <c r="V20" s="127"/>
      <c r="W20" s="127"/>
      <c r="X20" s="127"/>
      <c r="Y20" s="127"/>
      <c r="Z20" s="127"/>
      <c r="AA20" s="127"/>
      <c r="AB20" s="403"/>
      <c r="AC20" s="403"/>
    </row>
    <row r="21" spans="1:29" s="23" customFormat="1" x14ac:dyDescent="0.2">
      <c r="F21" s="34"/>
      <c r="G21" s="34"/>
      <c r="I21" s="22"/>
      <c r="J21" s="22"/>
      <c r="K21" s="22"/>
      <c r="L21" s="22"/>
      <c r="M21" s="22"/>
      <c r="N21" s="22"/>
      <c r="O21" s="22"/>
      <c r="P21" s="22"/>
      <c r="Q21" s="22"/>
      <c r="S21" s="22"/>
      <c r="T21" s="22"/>
      <c r="U21" s="22"/>
    </row>
    <row r="22" spans="1:29" s="23" customFormat="1" x14ac:dyDescent="0.2">
      <c r="F22" s="34"/>
      <c r="G22" s="34"/>
      <c r="I22" s="22"/>
      <c r="J22" s="22"/>
      <c r="K22" s="22"/>
      <c r="L22" s="22"/>
      <c r="M22" s="22"/>
      <c r="N22" s="22"/>
      <c r="O22" s="22"/>
      <c r="P22" s="22"/>
      <c r="Q22" s="22"/>
      <c r="S22" s="22"/>
      <c r="T22" s="22"/>
      <c r="U22" s="22"/>
    </row>
    <row r="23" spans="1:29" s="23" customFormat="1" x14ac:dyDescent="0.2">
      <c r="F23" s="34"/>
      <c r="G23" s="34"/>
      <c r="I23" s="22"/>
      <c r="J23" s="22"/>
      <c r="K23" s="22"/>
      <c r="L23" s="22"/>
      <c r="M23" s="22"/>
      <c r="N23" s="22"/>
      <c r="O23" s="22"/>
      <c r="P23" s="22"/>
      <c r="Q23" s="22"/>
      <c r="S23" s="22"/>
      <c r="T23" s="22"/>
      <c r="U23" s="22"/>
    </row>
    <row r="24" spans="1:29" s="23" customFormat="1" x14ac:dyDescent="0.2">
      <c r="F24" s="34"/>
      <c r="G24" s="34"/>
      <c r="I24" s="22"/>
      <c r="J24" s="22"/>
      <c r="K24" s="22"/>
      <c r="L24" s="22"/>
      <c r="M24" s="22"/>
      <c r="N24" s="22"/>
      <c r="O24" s="22"/>
      <c r="P24" s="22"/>
      <c r="Q24" s="22"/>
      <c r="S24" s="22"/>
      <c r="T24" s="22"/>
      <c r="U24" s="22"/>
    </row>
    <row r="25" spans="1:29" s="23" customFormat="1" x14ac:dyDescent="0.2">
      <c r="F25" s="34"/>
      <c r="G25" s="34"/>
      <c r="I25" s="22"/>
      <c r="J25" s="22"/>
      <c r="K25" s="22"/>
      <c r="L25" s="22"/>
      <c r="M25" s="22"/>
      <c r="N25" s="22"/>
      <c r="O25" s="22"/>
      <c r="P25" s="22"/>
      <c r="Q25" s="22"/>
      <c r="S25" s="22"/>
      <c r="T25" s="22"/>
      <c r="U25" s="22"/>
    </row>
    <row r="26" spans="1:29" s="23" customFormat="1" x14ac:dyDescent="0.2">
      <c r="F26" s="34"/>
      <c r="G26" s="34"/>
      <c r="I26" s="22"/>
      <c r="J26" s="22"/>
      <c r="K26" s="22"/>
      <c r="L26" s="22"/>
      <c r="M26" s="22"/>
      <c r="N26" s="22"/>
      <c r="O26" s="22"/>
      <c r="P26" s="22"/>
      <c r="Q26" s="22"/>
      <c r="S26" s="22"/>
      <c r="T26" s="22"/>
      <c r="U26" s="22"/>
    </row>
    <row r="27" spans="1:29" x14ac:dyDescent="0.2">
      <c r="F27" s="34"/>
      <c r="G27" s="34"/>
      <c r="I27" s="22"/>
    </row>
    <row r="28" spans="1:29" x14ac:dyDescent="0.2">
      <c r="F28" s="34"/>
      <c r="G28" s="34"/>
      <c r="I28" s="22"/>
    </row>
    <row r="29" spans="1:29" x14ac:dyDescent="0.2">
      <c r="F29" s="34"/>
      <c r="G29" s="34"/>
      <c r="I29" s="22"/>
    </row>
    <row r="30" spans="1:29" x14ac:dyDescent="0.2">
      <c r="I30" s="22"/>
    </row>
    <row r="31" spans="1:29" x14ac:dyDescent="0.2">
      <c r="I31" s="22"/>
    </row>
    <row r="32" spans="1:29" x14ac:dyDescent="0.2">
      <c r="I32" s="22"/>
    </row>
    <row r="33" spans="1:29" x14ac:dyDescent="0.2">
      <c r="I33" s="22"/>
    </row>
    <row r="34" spans="1:29" x14ac:dyDescent="0.2">
      <c r="I34" s="22"/>
    </row>
    <row r="35" spans="1:29" x14ac:dyDescent="0.2">
      <c r="I35" s="22"/>
    </row>
    <row r="36" spans="1:29" x14ac:dyDescent="0.2">
      <c r="J36" s="23"/>
      <c r="K36" s="23"/>
      <c r="L36" s="23"/>
      <c r="M36" s="23"/>
      <c r="N36" s="23"/>
      <c r="O36" s="23"/>
      <c r="P36" s="23"/>
      <c r="Q36" s="23"/>
      <c r="S36" s="23"/>
      <c r="T36" s="23"/>
      <c r="U36" s="23"/>
      <c r="V36" s="23"/>
      <c r="W36" s="23"/>
      <c r="X36" s="23"/>
      <c r="Y36" s="23"/>
      <c r="Z36" s="23"/>
      <c r="AA36" s="23"/>
      <c r="AB36" s="23"/>
      <c r="AC36" s="23"/>
    </row>
    <row r="37" spans="1:29" x14ac:dyDescent="0.2">
      <c r="J37" s="23"/>
      <c r="K37" s="23"/>
      <c r="L37" s="23"/>
      <c r="M37" s="23"/>
      <c r="N37" s="23"/>
      <c r="O37" s="23"/>
      <c r="P37" s="23"/>
      <c r="Q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</row>
    <row r="38" spans="1:29" x14ac:dyDescent="0.2">
      <c r="J38" s="23"/>
      <c r="K38" s="23"/>
      <c r="L38" s="23"/>
      <c r="M38" s="23"/>
      <c r="N38" s="23"/>
      <c r="O38" s="23"/>
      <c r="P38" s="23"/>
      <c r="Q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</row>
    <row r="39" spans="1:29" s="23" customFormat="1" x14ac:dyDescent="0.2">
      <c r="F39" s="34"/>
      <c r="G39" s="34"/>
      <c r="I39" s="22"/>
      <c r="J39" s="22"/>
      <c r="K39" s="22"/>
      <c r="L39" s="22"/>
      <c r="M39" s="22"/>
      <c r="N39" s="22"/>
      <c r="O39" s="22"/>
      <c r="P39" s="22"/>
      <c r="Q39" s="22"/>
      <c r="S39" s="22"/>
      <c r="T39" s="22"/>
      <c r="U39" s="22"/>
    </row>
    <row r="40" spans="1:29" s="7" customFormat="1" ht="20.25" x14ac:dyDescent="0.3">
      <c r="A40" s="140" t="s">
        <v>411</v>
      </c>
      <c r="B40" s="127"/>
      <c r="C40" s="127"/>
      <c r="D40" s="127"/>
      <c r="E40" s="127"/>
      <c r="F40" s="127"/>
      <c r="G40" s="127"/>
      <c r="H40" s="140" t="s">
        <v>412</v>
      </c>
      <c r="I40" s="127"/>
      <c r="J40" s="127"/>
      <c r="K40" s="127"/>
      <c r="L40" s="127"/>
      <c r="M40" s="127"/>
      <c r="N40" s="127"/>
      <c r="O40" s="127"/>
      <c r="P40" s="127"/>
      <c r="Q40" s="127"/>
      <c r="R40" s="34"/>
      <c r="S40" s="34"/>
      <c r="T40" s="34"/>
      <c r="U40" s="34"/>
      <c r="V40" s="34"/>
      <c r="W40" s="34"/>
      <c r="X40" s="34"/>
      <c r="Y40" s="34"/>
      <c r="Z40" s="34"/>
      <c r="AA40" s="34"/>
      <c r="AB40" s="34"/>
      <c r="AC40" s="298"/>
    </row>
    <row r="41" spans="1:29" x14ac:dyDescent="0.2">
      <c r="I41" s="22"/>
    </row>
    <row r="42" spans="1:29" x14ac:dyDescent="0.2">
      <c r="I42" s="22"/>
    </row>
    <row r="43" spans="1:29" x14ac:dyDescent="0.2">
      <c r="I43" s="22"/>
    </row>
    <row r="44" spans="1:29" x14ac:dyDescent="0.2">
      <c r="I44" s="22"/>
    </row>
    <row r="45" spans="1:29" x14ac:dyDescent="0.2">
      <c r="I45" s="22"/>
    </row>
    <row r="46" spans="1:29" x14ac:dyDescent="0.2">
      <c r="I46" s="22"/>
    </row>
    <row r="47" spans="1:29" x14ac:dyDescent="0.2">
      <c r="I47" s="22"/>
    </row>
    <row r="48" spans="1:29" x14ac:dyDescent="0.2">
      <c r="I48" s="22"/>
    </row>
    <row r="49" spans="9:9" x14ac:dyDescent="0.2">
      <c r="I49" s="22"/>
    </row>
    <row r="50" spans="9:9" x14ac:dyDescent="0.2">
      <c r="I50" s="22"/>
    </row>
    <row r="51" spans="9:9" x14ac:dyDescent="0.2">
      <c r="I51" s="22"/>
    </row>
    <row r="52" spans="9:9" x14ac:dyDescent="0.2">
      <c r="I52" s="22"/>
    </row>
    <row r="53" spans="9:9" x14ac:dyDescent="0.2">
      <c r="I53" s="22"/>
    </row>
    <row r="54" spans="9:9" x14ac:dyDescent="0.2">
      <c r="I54" s="22"/>
    </row>
    <row r="55" spans="9:9" x14ac:dyDescent="0.2">
      <c r="I55" s="22"/>
    </row>
    <row r="56" spans="9:9" x14ac:dyDescent="0.2">
      <c r="I56" s="22"/>
    </row>
    <row r="57" spans="9:9" x14ac:dyDescent="0.2">
      <c r="I57" s="22"/>
    </row>
    <row r="58" spans="9:9" x14ac:dyDescent="0.2">
      <c r="I58" s="22"/>
    </row>
    <row r="59" spans="9:9" x14ac:dyDescent="0.2">
      <c r="I59" s="22"/>
    </row>
    <row r="60" spans="9:9" x14ac:dyDescent="0.2">
      <c r="I60" s="22"/>
    </row>
    <row r="61" spans="9:9" x14ac:dyDescent="0.2">
      <c r="I61" s="22"/>
    </row>
    <row r="62" spans="9:9" x14ac:dyDescent="0.2">
      <c r="I62" s="22"/>
    </row>
    <row r="63" spans="9:9" x14ac:dyDescent="0.2">
      <c r="I63" s="22"/>
    </row>
  </sheetData>
  <sortState ref="H9:J17">
    <sortCondition descending="1" ref="H9:H17"/>
  </sortState>
  <phoneticPr fontId="70" type="noConversion"/>
  <conditionalFormatting sqref="B8:E17 I8:J17">
    <cfRule type="cellIs" dxfId="23" priority="4" operator="lessThan">
      <formula>0</formula>
    </cfRule>
  </conditionalFormatting>
  <hyperlinks>
    <hyperlink ref="R1" location="Навигация!A1" display="к навигации"/>
    <hyperlink ref="R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32"/>
  <dimension ref="A1:T34"/>
  <sheetViews>
    <sheetView showGridLines="0" zoomScale="70" zoomScaleNormal="70" workbookViewId="0">
      <pane ySplit="2" topLeftCell="A3" activePane="bottomLeft" state="frozen"/>
      <selection pane="bottomLeft" activeCell="A4" sqref="A4"/>
    </sheetView>
  </sheetViews>
  <sheetFormatPr defaultColWidth="8.85546875" defaultRowHeight="14.25" x14ac:dyDescent="0.2"/>
  <cols>
    <col min="1" max="1" width="15" style="7" customWidth="1"/>
    <col min="2" max="3" width="9.85546875" style="7" customWidth="1"/>
    <col min="4" max="4" width="10.5703125" style="7" customWidth="1"/>
    <col min="5" max="7" width="9.85546875" style="7" customWidth="1"/>
    <col min="8" max="8" width="10.85546875" style="7" customWidth="1"/>
    <col min="9" max="13" width="9.85546875" style="7" customWidth="1"/>
    <col min="14" max="19" width="8.85546875" style="7"/>
    <col min="20" max="20" width="11" style="7" customWidth="1"/>
    <col min="21" max="16384" width="8.85546875" style="7"/>
  </cols>
  <sheetData>
    <row r="1" spans="1:20" s="6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147"/>
      <c r="R1" s="147"/>
      <c r="S1" s="148"/>
      <c r="T1" s="147" t="s">
        <v>176</v>
      </c>
    </row>
    <row r="2" spans="1:20" s="6" customFormat="1" ht="24.75" customHeight="1" x14ac:dyDescent="0.35">
      <c r="A2" s="24" t="s">
        <v>546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  <c r="P2" s="24"/>
      <c r="Q2" s="147"/>
      <c r="R2" s="147"/>
      <c r="S2" s="148"/>
      <c r="T2" s="147" t="s">
        <v>14</v>
      </c>
    </row>
    <row r="3" spans="1:20" ht="10.35" customHeight="1" x14ac:dyDescent="0.2"/>
    <row r="4" spans="1:20" x14ac:dyDescent="0.2">
      <c r="A4" s="286" t="s">
        <v>99</v>
      </c>
      <c r="B4" s="152"/>
      <c r="C4" s="152"/>
      <c r="D4" s="152"/>
      <c r="E4" s="152"/>
      <c r="F4" s="152"/>
      <c r="G4" s="152"/>
      <c r="H4" s="152"/>
      <c r="I4" s="152"/>
      <c r="J4" s="152"/>
      <c r="K4" s="152"/>
      <c r="L4" s="152"/>
      <c r="M4" s="152"/>
    </row>
    <row r="5" spans="1:20" ht="5.85" customHeight="1" x14ac:dyDescent="0.2">
      <c r="A5" s="152"/>
      <c r="B5" s="152"/>
      <c r="C5" s="152"/>
      <c r="D5" s="152"/>
      <c r="E5" s="152"/>
      <c r="F5" s="152"/>
      <c r="G5" s="152"/>
      <c r="H5" s="152"/>
      <c r="I5" s="152"/>
      <c r="J5" s="152"/>
      <c r="K5" s="152"/>
      <c r="L5" s="152"/>
      <c r="M5" s="152"/>
    </row>
    <row r="6" spans="1:20" ht="15" thickBot="1" x14ac:dyDescent="0.25">
      <c r="A6" s="287" t="s">
        <v>83</v>
      </c>
      <c r="B6" s="292">
        <v>44197</v>
      </c>
      <c r="C6" s="292">
        <v>44228</v>
      </c>
      <c r="D6" s="292">
        <v>44256</v>
      </c>
      <c r="E6" s="292">
        <v>44287</v>
      </c>
      <c r="F6" s="292">
        <v>44317</v>
      </c>
      <c r="G6" s="292">
        <v>44348</v>
      </c>
      <c r="H6" s="292">
        <v>44378</v>
      </c>
      <c r="I6" s="292">
        <v>44409</v>
      </c>
      <c r="J6" s="292">
        <v>44440</v>
      </c>
      <c r="K6" s="292">
        <v>44470</v>
      </c>
      <c r="L6" s="292">
        <v>44501</v>
      </c>
      <c r="M6" s="292">
        <v>44531</v>
      </c>
    </row>
    <row r="7" spans="1:20" x14ac:dyDescent="0.2">
      <c r="A7" s="288" t="s">
        <v>33</v>
      </c>
      <c r="B7" s="289">
        <v>2600000</v>
      </c>
      <c r="C7" s="289">
        <v>3000000</v>
      </c>
      <c r="D7" s="289">
        <v>3800000</v>
      </c>
      <c r="E7" s="289">
        <v>3400000</v>
      </c>
      <c r="F7" s="289">
        <v>2500000</v>
      </c>
      <c r="G7" s="289">
        <v>3200000</v>
      </c>
      <c r="H7" s="289">
        <v>3000000</v>
      </c>
      <c r="I7" s="289">
        <v>3400000</v>
      </c>
      <c r="J7" s="289">
        <v>4000000</v>
      </c>
      <c r="K7" s="289">
        <v>3000000</v>
      </c>
      <c r="L7" s="289">
        <v>3400000</v>
      </c>
      <c r="M7" s="289">
        <v>3600000</v>
      </c>
    </row>
    <row r="8" spans="1:20" x14ac:dyDescent="0.2">
      <c r="A8" s="288" t="s">
        <v>100</v>
      </c>
      <c r="B8" s="289">
        <v>90000</v>
      </c>
      <c r="C8" s="289">
        <v>80000</v>
      </c>
      <c r="D8" s="289">
        <v>60000</v>
      </c>
      <c r="E8" s="289">
        <v>80000</v>
      </c>
      <c r="F8" s="289">
        <v>90000</v>
      </c>
      <c r="G8" s="289">
        <v>70000</v>
      </c>
      <c r="H8" s="289">
        <v>90000</v>
      </c>
      <c r="I8" s="289">
        <v>60000</v>
      </c>
      <c r="J8" s="289">
        <v>45000</v>
      </c>
      <c r="K8" s="289">
        <v>90000</v>
      </c>
      <c r="L8" s="289">
        <v>80000</v>
      </c>
      <c r="M8" s="289">
        <v>35000</v>
      </c>
    </row>
    <row r="9" spans="1:20" x14ac:dyDescent="0.2">
      <c r="A9" s="304" t="s">
        <v>114</v>
      </c>
      <c r="B9" s="301"/>
      <c r="C9" s="301"/>
      <c r="D9" s="302" t="s">
        <v>177</v>
      </c>
      <c r="E9" s="301"/>
      <c r="F9" s="301"/>
      <c r="G9" s="301"/>
      <c r="H9" s="301"/>
      <c r="I9" s="301"/>
      <c r="J9" s="303" t="s">
        <v>115</v>
      </c>
      <c r="K9" s="301"/>
      <c r="L9" s="301"/>
      <c r="M9" s="301"/>
    </row>
    <row r="10" spans="1:20" ht="9.9499999999999993" customHeight="1" x14ac:dyDescent="0.2">
      <c r="A10" s="293"/>
      <c r="B10" s="294"/>
      <c r="C10" s="294"/>
      <c r="D10" s="299"/>
      <c r="E10" s="294"/>
      <c r="F10" s="294"/>
      <c r="G10" s="294"/>
      <c r="H10" s="294"/>
      <c r="I10" s="294"/>
      <c r="J10" s="300"/>
      <c r="K10" s="294"/>
      <c r="L10" s="294"/>
      <c r="M10" s="294"/>
    </row>
    <row r="11" spans="1:20" x14ac:dyDescent="0.2">
      <c r="A11" s="117" t="s">
        <v>106</v>
      </c>
      <c r="B11" s="291" t="str">
        <f>IF(B7=MIN($B$7:$T$7),B7,"-")</f>
        <v>-</v>
      </c>
      <c r="C11" s="291" t="str">
        <f>IF(C7=MIN($B$7:$T$7),C7,"-")</f>
        <v>-</v>
      </c>
      <c r="D11" s="291" t="str">
        <f>IF(D7=MIN($B$7:$T$7),D7,"-")</f>
        <v>-</v>
      </c>
      <c r="E11" s="291" t="str">
        <f t="shared" ref="E11:L11" si="0">IF(E7=MIN($B$7:$T$7),E7,"-")</f>
        <v>-</v>
      </c>
      <c r="F11" s="291">
        <f t="shared" si="0"/>
        <v>2500000</v>
      </c>
      <c r="G11" s="291" t="str">
        <f t="shared" si="0"/>
        <v>-</v>
      </c>
      <c r="H11" s="291" t="str">
        <f t="shared" si="0"/>
        <v>-</v>
      </c>
      <c r="I11" s="291" t="str">
        <f t="shared" si="0"/>
        <v>-</v>
      </c>
      <c r="J11" s="291" t="str">
        <f t="shared" si="0"/>
        <v>-</v>
      </c>
      <c r="K11" s="291" t="str">
        <f t="shared" si="0"/>
        <v>-</v>
      </c>
      <c r="L11" s="291" t="str">
        <f t="shared" si="0"/>
        <v>-</v>
      </c>
      <c r="M11" s="291" t="str">
        <f>IF(M7=MIN($B$7:$T$7),M7,"-")</f>
        <v>-</v>
      </c>
      <c r="N11" s="78"/>
      <c r="O11" s="78"/>
      <c r="P11" s="78"/>
      <c r="Q11" s="78"/>
      <c r="R11" s="78"/>
      <c r="S11" s="78"/>
      <c r="T11" s="78"/>
    </row>
    <row r="12" spans="1:20" x14ac:dyDescent="0.2">
      <c r="A12" s="117" t="s">
        <v>107</v>
      </c>
      <c r="B12" s="291" t="str">
        <f>IF(B7=MAX($B$7:$T$7),B7,"-")</f>
        <v>-</v>
      </c>
      <c r="C12" s="291" t="str">
        <f>IF(C7=MAX($B$7:$T$7),C7,"-")</f>
        <v>-</v>
      </c>
      <c r="D12" s="291" t="str">
        <f>IF(D7=MAX($B$7:$T$7),D7,"-")</f>
        <v>-</v>
      </c>
      <c r="E12" s="291" t="str">
        <f t="shared" ref="E12:L12" si="1">IF(E7=MAX($B$7:$T$7),E7,"-")</f>
        <v>-</v>
      </c>
      <c r="F12" s="291" t="str">
        <f t="shared" si="1"/>
        <v>-</v>
      </c>
      <c r="G12" s="291" t="str">
        <f t="shared" si="1"/>
        <v>-</v>
      </c>
      <c r="H12" s="291" t="str">
        <f t="shared" si="1"/>
        <v>-</v>
      </c>
      <c r="I12" s="291" t="str">
        <f t="shared" si="1"/>
        <v>-</v>
      </c>
      <c r="J12" s="291">
        <f t="shared" si="1"/>
        <v>4000000</v>
      </c>
      <c r="K12" s="291" t="str">
        <f t="shared" si="1"/>
        <v>-</v>
      </c>
      <c r="L12" s="291" t="str">
        <f t="shared" si="1"/>
        <v>-</v>
      </c>
      <c r="M12" s="291" t="str">
        <f>IF(M7=MAX($B$7:$T$7),M7,"-")</f>
        <v>-</v>
      </c>
    </row>
    <row r="13" spans="1:20" x14ac:dyDescent="0.2">
      <c r="A13" s="128" t="str">
        <f>A7</f>
        <v>Выручка</v>
      </c>
      <c r="B13" s="291">
        <f>IF(OR(B7=MIN($B$7:$T$7),B7=MAX($B$7:$T$7)),"",B7)</f>
        <v>2600000</v>
      </c>
      <c r="C13" s="291">
        <f t="shared" ref="C13:L13" si="2">IF(OR(C7=MIN($B$7:$T$7),C7=MAX($B$7:$T$7)),"",C7)</f>
        <v>3000000</v>
      </c>
      <c r="D13" s="291">
        <f t="shared" si="2"/>
        <v>3800000</v>
      </c>
      <c r="E13" s="291">
        <f t="shared" si="2"/>
        <v>3400000</v>
      </c>
      <c r="F13" s="291" t="str">
        <f t="shared" si="2"/>
        <v/>
      </c>
      <c r="G13" s="291">
        <f t="shared" si="2"/>
        <v>3200000</v>
      </c>
      <c r="H13" s="291">
        <f t="shared" si="2"/>
        <v>3000000</v>
      </c>
      <c r="I13" s="291">
        <f t="shared" si="2"/>
        <v>3400000</v>
      </c>
      <c r="J13" s="291" t="str">
        <f t="shared" si="2"/>
        <v/>
      </c>
      <c r="K13" s="291">
        <f t="shared" si="2"/>
        <v>3000000</v>
      </c>
      <c r="L13" s="291">
        <f t="shared" si="2"/>
        <v>3400000</v>
      </c>
      <c r="M13" s="291">
        <f>IF(OR(M7=MIN($B$7:$T$7),M7=MAX($B$7:$T$7)),"",M7)</f>
        <v>3600000</v>
      </c>
    </row>
    <row r="14" spans="1:20" s="298" customFormat="1" ht="9" customHeight="1" x14ac:dyDescent="0.2">
      <c r="A14" s="296"/>
      <c r="B14" s="297"/>
      <c r="C14" s="297"/>
      <c r="D14" s="297"/>
      <c r="E14" s="297"/>
      <c r="F14" s="297"/>
      <c r="G14" s="297"/>
      <c r="H14" s="297"/>
      <c r="I14" s="297"/>
      <c r="J14" s="297"/>
      <c r="K14" s="297"/>
      <c r="L14" s="297"/>
      <c r="M14" s="297"/>
    </row>
    <row r="15" spans="1:20" x14ac:dyDescent="0.2">
      <c r="A15" s="58" t="s">
        <v>63</v>
      </c>
      <c r="B15" s="290"/>
      <c r="C15" s="290"/>
      <c r="D15" s="290"/>
      <c r="E15" s="290"/>
      <c r="F15" s="290"/>
      <c r="G15" s="290"/>
      <c r="H15" s="290"/>
      <c r="I15" s="290"/>
      <c r="J15" s="290"/>
      <c r="K15" s="290"/>
      <c r="L15" s="290"/>
      <c r="M15" s="290"/>
      <c r="N15" s="78"/>
      <c r="O15" s="78"/>
      <c r="P15" s="78"/>
      <c r="Q15" s="78"/>
      <c r="R15" s="78"/>
      <c r="S15" s="78"/>
      <c r="T15" s="78"/>
    </row>
    <row r="16" spans="1:20" ht="9.75" customHeight="1" x14ac:dyDescent="0.2">
      <c r="A16" s="152"/>
      <c r="B16" s="152"/>
      <c r="C16" s="152"/>
      <c r="D16" s="152"/>
      <c r="E16" s="152"/>
      <c r="F16" s="152"/>
      <c r="G16" s="152"/>
      <c r="H16" s="152"/>
      <c r="I16" s="152"/>
      <c r="J16" s="152"/>
      <c r="K16" s="152"/>
      <c r="L16" s="152"/>
      <c r="M16" s="152"/>
    </row>
    <row r="17" spans="1:20" ht="20.25" x14ac:dyDescent="0.3">
      <c r="A17" s="140" t="s">
        <v>175</v>
      </c>
      <c r="B17" s="127"/>
      <c r="C17" s="127"/>
      <c r="D17" s="127"/>
      <c r="E17" s="127"/>
      <c r="F17" s="127"/>
      <c r="G17" s="127"/>
      <c r="H17" s="140"/>
      <c r="I17" s="140"/>
      <c r="J17" s="140"/>
      <c r="K17" s="140" t="s">
        <v>266</v>
      </c>
      <c r="L17" s="127"/>
      <c r="M17" s="127"/>
      <c r="N17" s="127"/>
      <c r="O17" s="127"/>
      <c r="P17" s="127"/>
      <c r="Q17" s="127"/>
      <c r="R17" s="127"/>
      <c r="S17" s="127"/>
      <c r="T17" s="127"/>
    </row>
    <row r="21" spans="1:20" x14ac:dyDescent="0.2">
      <c r="E21" s="7" t="s">
        <v>101</v>
      </c>
    </row>
    <row r="23" spans="1:20" ht="20.45" customHeight="1" x14ac:dyDescent="0.2"/>
    <row r="34" spans="1:20" ht="20.25" x14ac:dyDescent="0.3">
      <c r="A34" s="140" t="s">
        <v>267</v>
      </c>
      <c r="B34" s="127"/>
      <c r="C34" s="127"/>
      <c r="D34" s="127"/>
      <c r="E34" s="127"/>
      <c r="F34" s="127"/>
      <c r="G34" s="127"/>
      <c r="H34" s="140"/>
      <c r="I34" s="140"/>
      <c r="J34" s="140"/>
      <c r="K34" s="140" t="s">
        <v>268</v>
      </c>
      <c r="L34" s="127"/>
      <c r="M34" s="127"/>
      <c r="N34" s="127"/>
      <c r="O34" s="127"/>
      <c r="P34" s="127"/>
      <c r="Q34" s="127"/>
      <c r="R34" s="127"/>
      <c r="S34" s="127"/>
      <c r="T34" s="127"/>
    </row>
  </sheetData>
  <hyperlinks>
    <hyperlink ref="T1" location="Навигация!A1" display="к навигации"/>
    <hyperlink ref="T2" location="Содержание!A1" display="к содержанию"/>
  </hyperlinks>
  <pageMargins left="0.7" right="0.7" top="0.75" bottom="0.75" header="0.3" footer="0.3"/>
  <pageSetup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1"/>
  <sheetViews>
    <sheetView showGridLines="0" zoomScale="70" zoomScaleNormal="70" workbookViewId="0">
      <pane ySplit="2" topLeftCell="A3" activePane="bottomLeft" state="frozen"/>
      <selection pane="bottomLeft" activeCell="A3" sqref="A3"/>
    </sheetView>
  </sheetViews>
  <sheetFormatPr defaultColWidth="8.85546875" defaultRowHeight="14.25" x14ac:dyDescent="0.2"/>
  <cols>
    <col min="1" max="1" width="28.85546875" style="7" bestFit="1" customWidth="1"/>
    <col min="2" max="2" width="12.85546875" style="7" bestFit="1" customWidth="1"/>
    <col min="3" max="3" width="12.42578125" style="7" customWidth="1"/>
    <col min="4" max="4" width="8.85546875" style="7"/>
    <col min="5" max="5" width="11.28515625" style="7" customWidth="1"/>
    <col min="6" max="6" width="9.140625" style="7" customWidth="1"/>
    <col min="7" max="7" width="18.28515625" style="7" customWidth="1"/>
    <col min="8" max="16384" width="8.85546875" style="7"/>
  </cols>
  <sheetData>
    <row r="1" spans="1:12" s="195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147"/>
      <c r="K1" s="194"/>
      <c r="L1" s="147" t="s">
        <v>176</v>
      </c>
    </row>
    <row r="2" spans="1:12" s="195" customFormat="1" ht="24.75" customHeight="1" x14ac:dyDescent="0.35">
      <c r="A2" s="24" t="s">
        <v>547</v>
      </c>
      <c r="B2" s="24"/>
      <c r="C2" s="24"/>
      <c r="D2" s="24"/>
      <c r="E2" s="24"/>
      <c r="F2" s="24"/>
      <c r="G2" s="24"/>
      <c r="H2" s="24"/>
      <c r="I2" s="24"/>
      <c r="J2" s="147"/>
      <c r="K2" s="194"/>
      <c r="L2" s="147" t="s">
        <v>14</v>
      </c>
    </row>
    <row r="3" spans="1:12" ht="27" customHeight="1" x14ac:dyDescent="0.2">
      <c r="A3" s="489" t="s">
        <v>294</v>
      </c>
    </row>
    <row r="4" spans="1:12" s="492" customFormat="1" ht="18" x14ac:dyDescent="0.2">
      <c r="A4" s="490" t="s">
        <v>452</v>
      </c>
      <c r="B4" s="490"/>
      <c r="C4" s="490"/>
      <c r="D4" s="490"/>
      <c r="E4" s="490"/>
      <c r="F4" s="490"/>
      <c r="G4" s="490"/>
      <c r="H4" s="490"/>
      <c r="I4" s="490"/>
      <c r="J4" s="491"/>
      <c r="K4" s="491"/>
      <c r="L4" s="491"/>
    </row>
    <row r="5" spans="1:12" ht="15" x14ac:dyDescent="0.25">
      <c r="A5" s="73"/>
      <c r="B5" s="73"/>
      <c r="C5" s="73"/>
      <c r="D5" s="73"/>
      <c r="E5" s="73"/>
      <c r="F5" s="73"/>
      <c r="G5" s="73"/>
    </row>
    <row r="6" spans="1:12" ht="15.75" x14ac:dyDescent="0.25">
      <c r="A6" s="71" t="s">
        <v>19</v>
      </c>
      <c r="B6" s="72"/>
      <c r="C6" s="72"/>
      <c r="D6" s="73"/>
      <c r="G6" s="71"/>
    </row>
    <row r="7" spans="1:12" ht="15" x14ac:dyDescent="0.25">
      <c r="A7" s="72"/>
      <c r="B7" s="72"/>
      <c r="C7" s="73"/>
      <c r="D7" s="73"/>
    </row>
    <row r="8" spans="1:12" ht="15.75" thickBot="1" x14ac:dyDescent="0.3">
      <c r="A8" s="74" t="s">
        <v>102</v>
      </c>
      <c r="B8" s="74" t="s">
        <v>20</v>
      </c>
      <c r="C8" s="75" t="s">
        <v>65</v>
      </c>
      <c r="D8" s="73"/>
      <c r="G8" s="587"/>
      <c r="H8" s="587"/>
      <c r="I8" s="588"/>
    </row>
    <row r="9" spans="1:12" ht="15.75" thickTop="1" x14ac:dyDescent="0.25">
      <c r="A9" s="76" t="s">
        <v>103</v>
      </c>
      <c r="B9" s="76" t="s">
        <v>25</v>
      </c>
      <c r="C9" s="77">
        <v>2100000</v>
      </c>
      <c r="D9" s="73"/>
      <c r="H9" s="76"/>
      <c r="I9" s="589"/>
    </row>
    <row r="10" spans="1:12" ht="15" x14ac:dyDescent="0.25">
      <c r="A10" s="76" t="s">
        <v>103</v>
      </c>
      <c r="B10" s="76" t="s">
        <v>30</v>
      </c>
      <c r="C10" s="77">
        <v>700000</v>
      </c>
      <c r="D10" s="73"/>
      <c r="H10" s="76"/>
      <c r="I10" s="589"/>
    </row>
    <row r="11" spans="1:12" ht="15" x14ac:dyDescent="0.25">
      <c r="A11" s="76" t="s">
        <v>103</v>
      </c>
      <c r="B11" s="76" t="s">
        <v>32</v>
      </c>
      <c r="C11" s="77">
        <v>500000</v>
      </c>
      <c r="D11" s="73"/>
      <c r="H11" s="76"/>
      <c r="I11" s="589"/>
    </row>
    <row r="12" spans="1:12" ht="6.95" customHeight="1" x14ac:dyDescent="0.25">
      <c r="A12" s="76"/>
      <c r="B12" s="76"/>
      <c r="C12" s="77"/>
      <c r="D12" s="73"/>
      <c r="G12" s="76"/>
      <c r="H12" s="76"/>
      <c r="I12" s="589"/>
    </row>
    <row r="13" spans="1:12" ht="6.95" customHeight="1" x14ac:dyDescent="0.25">
      <c r="A13" s="76"/>
      <c r="B13" s="76"/>
      <c r="C13" s="77"/>
      <c r="D13" s="73"/>
      <c r="G13" s="76"/>
      <c r="H13" s="76"/>
      <c r="I13" s="589"/>
    </row>
    <row r="14" spans="1:12" ht="15" x14ac:dyDescent="0.25">
      <c r="A14" s="76" t="s">
        <v>104</v>
      </c>
      <c r="B14" s="76" t="s">
        <v>24</v>
      </c>
      <c r="C14" s="77">
        <v>2800000</v>
      </c>
      <c r="D14" s="73"/>
      <c r="G14" s="76"/>
      <c r="H14" s="76"/>
      <c r="I14" s="589"/>
    </row>
    <row r="15" spans="1:12" ht="15" x14ac:dyDescent="0.25">
      <c r="A15" s="76" t="s">
        <v>104</v>
      </c>
      <c r="B15" s="76" t="s">
        <v>28</v>
      </c>
      <c r="C15" s="77">
        <v>1300000</v>
      </c>
      <c r="D15" s="73"/>
      <c r="G15" s="76"/>
      <c r="H15" s="76"/>
      <c r="I15" s="589"/>
    </row>
    <row r="16" spans="1:12" ht="15" x14ac:dyDescent="0.25">
      <c r="A16" s="76" t="s">
        <v>104</v>
      </c>
      <c r="B16" s="76" t="s">
        <v>31</v>
      </c>
      <c r="C16" s="77">
        <v>650000</v>
      </c>
      <c r="D16" s="73"/>
      <c r="G16" s="76"/>
      <c r="H16" s="76"/>
      <c r="I16" s="589"/>
    </row>
    <row r="17" spans="1:12" ht="12.95" customHeight="1" x14ac:dyDescent="0.25">
      <c r="A17" s="76"/>
      <c r="B17" s="76"/>
      <c r="C17" s="77"/>
      <c r="D17" s="73"/>
      <c r="G17" s="76"/>
      <c r="H17" s="76"/>
      <c r="I17" s="589"/>
    </row>
    <row r="18" spans="1:12" ht="6.95" customHeight="1" x14ac:dyDescent="0.25">
      <c r="A18" s="76"/>
      <c r="B18" s="76"/>
      <c r="C18" s="77"/>
      <c r="D18" s="73"/>
      <c r="G18" s="76"/>
      <c r="H18" s="76"/>
      <c r="I18" s="589"/>
    </row>
    <row r="19" spans="1:12" ht="15" x14ac:dyDescent="0.25">
      <c r="A19" s="76" t="s">
        <v>105</v>
      </c>
      <c r="B19" s="76" t="s">
        <v>23</v>
      </c>
      <c r="C19" s="77">
        <v>3400000</v>
      </c>
      <c r="D19" s="73"/>
      <c r="G19" s="76"/>
      <c r="H19" s="76"/>
      <c r="I19" s="589"/>
    </row>
    <row r="20" spans="1:12" ht="15" x14ac:dyDescent="0.25">
      <c r="A20" s="76" t="s">
        <v>105</v>
      </c>
      <c r="B20" s="76" t="s">
        <v>26</v>
      </c>
      <c r="C20" s="77">
        <v>1500000</v>
      </c>
      <c r="D20" s="73"/>
      <c r="G20" s="76"/>
      <c r="H20" s="76"/>
      <c r="I20" s="589"/>
    </row>
    <row r="21" spans="1:12" ht="15" x14ac:dyDescent="0.25">
      <c r="A21" s="76" t="s">
        <v>105</v>
      </c>
      <c r="B21" s="76" t="s">
        <v>27</v>
      </c>
      <c r="C21" s="77">
        <v>1350000</v>
      </c>
      <c r="D21" s="73"/>
      <c r="G21" s="76"/>
      <c r="H21" s="76"/>
      <c r="I21" s="589"/>
    </row>
    <row r="22" spans="1:12" ht="15" x14ac:dyDescent="0.25">
      <c r="A22" s="76" t="s">
        <v>105</v>
      </c>
      <c r="B22" s="76" t="s">
        <v>29</v>
      </c>
      <c r="C22" s="77">
        <v>1000000</v>
      </c>
      <c r="D22" s="73"/>
      <c r="G22" s="76"/>
      <c r="H22" s="76"/>
      <c r="I22" s="589"/>
    </row>
    <row r="23" spans="1:12" ht="15" x14ac:dyDescent="0.25">
      <c r="A23" s="73"/>
      <c r="B23" s="73"/>
      <c r="C23" s="73"/>
      <c r="D23" s="73"/>
    </row>
    <row r="24" spans="1:12" ht="15" x14ac:dyDescent="0.25">
      <c r="A24" s="73"/>
      <c r="B24" s="73"/>
      <c r="C24" s="73"/>
      <c r="D24" s="73"/>
      <c r="E24" s="73"/>
      <c r="F24" s="73"/>
      <c r="G24" s="73"/>
    </row>
    <row r="25" spans="1:12" ht="15" x14ac:dyDescent="0.25">
      <c r="A25" s="73"/>
      <c r="B25" s="73"/>
      <c r="C25" s="73"/>
      <c r="D25" s="73"/>
      <c r="E25" s="73"/>
      <c r="F25" s="73"/>
      <c r="G25" s="73"/>
    </row>
    <row r="26" spans="1:12" ht="15" x14ac:dyDescent="0.25">
      <c r="A26" s="73"/>
      <c r="B26" s="73"/>
      <c r="C26" s="73"/>
      <c r="D26" s="73"/>
      <c r="E26" s="73"/>
      <c r="F26" s="73"/>
      <c r="G26" s="73"/>
    </row>
    <row r="27" spans="1:12" ht="15" x14ac:dyDescent="0.25">
      <c r="A27" s="73"/>
      <c r="B27" s="73"/>
      <c r="C27" s="73"/>
      <c r="D27" s="73"/>
      <c r="E27" s="73"/>
      <c r="F27" s="73"/>
      <c r="G27" s="73"/>
    </row>
    <row r="28" spans="1:12" ht="15" x14ac:dyDescent="0.25">
      <c r="A28" s="73"/>
      <c r="B28" s="73"/>
      <c r="C28" s="73"/>
      <c r="D28" s="73"/>
      <c r="E28" s="73"/>
      <c r="F28" s="73"/>
      <c r="G28" s="73"/>
    </row>
    <row r="29" spans="1:12" ht="15" x14ac:dyDescent="0.25">
      <c r="A29" s="73"/>
      <c r="B29" s="73"/>
      <c r="C29" s="73"/>
      <c r="D29" s="73"/>
      <c r="E29" s="73"/>
      <c r="F29" s="73"/>
      <c r="G29" s="73"/>
    </row>
    <row r="31" spans="1:12" ht="18" x14ac:dyDescent="0.2">
      <c r="A31" s="490" t="s">
        <v>453</v>
      </c>
      <c r="B31" s="490"/>
      <c r="C31" s="490"/>
      <c r="D31" s="490"/>
      <c r="E31" s="490"/>
      <c r="F31" s="586"/>
      <c r="G31" s="586"/>
      <c r="H31" s="586"/>
      <c r="I31" s="586"/>
      <c r="J31" s="586"/>
      <c r="K31" s="586"/>
      <c r="L31" s="586"/>
    </row>
    <row r="33" spans="1:3" ht="15.75" x14ac:dyDescent="0.25">
      <c r="A33" s="71" t="s">
        <v>424</v>
      </c>
    </row>
    <row r="35" spans="1:3" ht="15" thickBot="1" x14ac:dyDescent="0.25">
      <c r="A35" s="74" t="s">
        <v>420</v>
      </c>
      <c r="B35" s="74" t="s">
        <v>418</v>
      </c>
      <c r="C35" s="75" t="s">
        <v>423</v>
      </c>
    </row>
    <row r="36" spans="1:3" ht="15" thickTop="1" x14ac:dyDescent="0.2">
      <c r="A36" s="7" t="s">
        <v>419</v>
      </c>
      <c r="B36" s="76" t="s">
        <v>425</v>
      </c>
      <c r="C36" s="470">
        <v>17</v>
      </c>
    </row>
    <row r="37" spans="1:3" x14ac:dyDescent="0.2">
      <c r="B37" s="76" t="s">
        <v>426</v>
      </c>
      <c r="C37" s="470">
        <v>15</v>
      </c>
    </row>
    <row r="38" spans="1:3" x14ac:dyDescent="0.2">
      <c r="B38" s="76" t="s">
        <v>428</v>
      </c>
      <c r="C38" s="470">
        <v>-9</v>
      </c>
    </row>
    <row r="39" spans="1:3" x14ac:dyDescent="0.2">
      <c r="A39" s="76"/>
      <c r="B39" s="76" t="s">
        <v>427</v>
      </c>
      <c r="C39" s="470">
        <v>-20</v>
      </c>
    </row>
    <row r="40" spans="1:3" ht="7.5" customHeight="1" x14ac:dyDescent="0.2">
      <c r="A40" s="76"/>
      <c r="B40" s="76"/>
      <c r="C40" s="470"/>
    </row>
    <row r="41" spans="1:3" ht="7.5" customHeight="1" x14ac:dyDescent="0.2">
      <c r="A41" s="76"/>
      <c r="B41" s="76"/>
      <c r="C41" s="470"/>
    </row>
    <row r="42" spans="1:3" x14ac:dyDescent="0.2">
      <c r="A42" s="76" t="s">
        <v>421</v>
      </c>
      <c r="B42" s="76" t="s">
        <v>432</v>
      </c>
      <c r="C42" s="470">
        <v>36</v>
      </c>
    </row>
    <row r="43" spans="1:3" x14ac:dyDescent="0.2">
      <c r="A43" s="76"/>
      <c r="B43" s="76" t="s">
        <v>430</v>
      </c>
      <c r="C43" s="470">
        <v>13</v>
      </c>
    </row>
    <row r="44" spans="1:3" x14ac:dyDescent="0.2">
      <c r="A44" s="76"/>
      <c r="B44" s="76" t="s">
        <v>431</v>
      </c>
      <c r="C44" s="470">
        <v>-8</v>
      </c>
    </row>
    <row r="45" spans="1:3" x14ac:dyDescent="0.2">
      <c r="A45" s="76"/>
      <c r="B45" s="76" t="s">
        <v>429</v>
      </c>
      <c r="C45" s="470">
        <v>-17</v>
      </c>
    </row>
    <row r="46" spans="1:3" ht="7.5" customHeight="1" x14ac:dyDescent="0.2">
      <c r="A46" s="76"/>
      <c r="B46" s="76"/>
      <c r="C46" s="470"/>
    </row>
    <row r="47" spans="1:3" ht="7.5" customHeight="1" x14ac:dyDescent="0.2">
      <c r="A47" s="76"/>
      <c r="B47" s="76"/>
      <c r="C47" s="470"/>
    </row>
    <row r="48" spans="1:3" x14ac:dyDescent="0.2">
      <c r="A48" s="76" t="s">
        <v>422</v>
      </c>
      <c r="B48" s="76" t="s">
        <v>436</v>
      </c>
      <c r="C48" s="470">
        <v>44</v>
      </c>
    </row>
    <row r="49" spans="1:3" x14ac:dyDescent="0.2">
      <c r="A49" s="76"/>
      <c r="B49" s="76" t="s">
        <v>435</v>
      </c>
      <c r="C49" s="470">
        <v>11</v>
      </c>
    </row>
    <row r="50" spans="1:3" x14ac:dyDescent="0.2">
      <c r="A50" s="76"/>
      <c r="B50" s="76" t="s">
        <v>434</v>
      </c>
      <c r="C50" s="470">
        <v>-18</v>
      </c>
    </row>
    <row r="51" spans="1:3" x14ac:dyDescent="0.2">
      <c r="A51" s="76"/>
      <c r="B51" s="76" t="s">
        <v>433</v>
      </c>
      <c r="C51" s="470">
        <v>-29</v>
      </c>
    </row>
  </sheetData>
  <conditionalFormatting sqref="C9:C16 C19:C22">
    <cfRule type="cellIs" dxfId="22" priority="4" operator="lessThan">
      <formula>0</formula>
    </cfRule>
  </conditionalFormatting>
  <conditionalFormatting sqref="C17:C18">
    <cfRule type="cellIs" dxfId="21" priority="3" operator="lessThan">
      <formula>0</formula>
    </cfRule>
  </conditionalFormatting>
  <conditionalFormatting sqref="I9:I22">
    <cfRule type="cellIs" dxfId="20" priority="2" operator="lessThan">
      <formula>0</formula>
    </cfRule>
  </conditionalFormatting>
  <conditionalFormatting sqref="C36:C51">
    <cfRule type="cellIs" dxfId="19" priority="1" operator="lessThan">
      <formula>0</formula>
    </cfRule>
  </conditionalFormatting>
  <hyperlinks>
    <hyperlink ref="L1" location="Навигация!A1" display="к навигации"/>
    <hyperlink ref="L2" location="Содержание!A1" display="к содержанию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3"/>
  <dimension ref="A1:P16"/>
  <sheetViews>
    <sheetView showGridLines="0" zoomScale="70" zoomScaleNormal="70" zoomScaleSheetLayoutView="80" zoomScalePageLayoutView="80" workbookViewId="0">
      <pane ySplit="2" topLeftCell="A3" activePane="bottomLeft" state="frozen"/>
      <selection pane="bottomLeft" activeCell="A4" sqref="A4"/>
    </sheetView>
  </sheetViews>
  <sheetFormatPr defaultColWidth="9.42578125" defaultRowHeight="14.25" x14ac:dyDescent="0.2"/>
  <cols>
    <col min="1" max="1" width="22.85546875" style="7" customWidth="1"/>
    <col min="2" max="2" width="11.140625" style="7" customWidth="1"/>
    <col min="3" max="7" width="11.5703125" style="7" customWidth="1"/>
    <col min="8" max="8" width="5.42578125" style="7" customWidth="1"/>
    <col min="9" max="13" width="8.85546875" style="7" customWidth="1"/>
    <col min="14" max="16" width="10.5703125" style="7" customWidth="1"/>
    <col min="17" max="17" width="3.140625" style="7" customWidth="1"/>
    <col min="18" max="16384" width="9.42578125" style="7"/>
  </cols>
  <sheetData>
    <row r="1" spans="1:16" s="195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194"/>
      <c r="O1" s="147" t="s">
        <v>176</v>
      </c>
    </row>
    <row r="2" spans="1:16" s="195" customFormat="1" ht="24.75" customHeight="1" x14ac:dyDescent="0.35">
      <c r="A2" s="24" t="s">
        <v>548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194"/>
      <c r="O2" s="147" t="s">
        <v>14</v>
      </c>
    </row>
    <row r="3" spans="1:16" ht="11.85" customHeight="1" x14ac:dyDescent="0.2">
      <c r="G3" s="57"/>
      <c r="H3" s="57"/>
      <c r="I3" s="57"/>
      <c r="O3" s="57"/>
      <c r="P3" s="60"/>
    </row>
    <row r="4" spans="1:16" ht="15" x14ac:dyDescent="0.25">
      <c r="A4" s="53" t="s">
        <v>523</v>
      </c>
      <c r="D4" s="360"/>
      <c r="E4" s="361"/>
      <c r="G4" s="57"/>
      <c r="H4" s="57"/>
      <c r="I4" s="57"/>
      <c r="J4" s="57"/>
      <c r="K4" s="60"/>
    </row>
    <row r="5" spans="1:16" x14ac:dyDescent="0.2">
      <c r="A5" s="362" t="s">
        <v>312</v>
      </c>
      <c r="B5" s="362" t="s">
        <v>313</v>
      </c>
      <c r="G5" s="57"/>
      <c r="H5" s="57"/>
      <c r="I5" s="57"/>
      <c r="J5" s="57"/>
      <c r="K5" s="60"/>
    </row>
    <row r="6" spans="1:16" ht="15" thickBot="1" x14ac:dyDescent="0.25">
      <c r="A6" s="367" t="s">
        <v>314</v>
      </c>
      <c r="B6" s="368" t="s">
        <v>315</v>
      </c>
      <c r="C6" s="368" t="s">
        <v>316</v>
      </c>
      <c r="D6" s="368" t="s">
        <v>317</v>
      </c>
      <c r="E6" s="368" t="s">
        <v>318</v>
      </c>
      <c r="G6" s="57"/>
      <c r="H6" s="57"/>
      <c r="I6" s="57"/>
      <c r="J6" s="57"/>
      <c r="K6" s="60"/>
    </row>
    <row r="7" spans="1:16" x14ac:dyDescent="0.2">
      <c r="A7" s="364" t="s">
        <v>319</v>
      </c>
      <c r="B7" s="363">
        <v>8234047</v>
      </c>
      <c r="C7" s="363">
        <v>6747543</v>
      </c>
      <c r="D7" s="363">
        <v>6157900</v>
      </c>
      <c r="E7" s="363">
        <v>4848657</v>
      </c>
      <c r="G7" s="57"/>
      <c r="H7" s="57"/>
      <c r="I7" s="57"/>
      <c r="J7" s="57"/>
      <c r="K7" s="60"/>
    </row>
    <row r="8" spans="1:16" ht="14.85" customHeight="1" x14ac:dyDescent="0.2">
      <c r="A8" s="364" t="s">
        <v>320</v>
      </c>
      <c r="B8" s="363">
        <v>8547514</v>
      </c>
      <c r="C8" s="363">
        <v>4740971</v>
      </c>
      <c r="D8" s="363">
        <v>3364638</v>
      </c>
      <c r="E8" s="363">
        <v>3231707</v>
      </c>
      <c r="G8" s="57"/>
      <c r="H8" s="363"/>
      <c r="I8" s="57"/>
      <c r="J8" s="57"/>
      <c r="K8" s="60"/>
    </row>
    <row r="9" spans="1:16" x14ac:dyDescent="0.2">
      <c r="A9" s="364" t="s">
        <v>321</v>
      </c>
      <c r="B9" s="363">
        <v>6079643</v>
      </c>
      <c r="C9" s="363">
        <v>6709049</v>
      </c>
      <c r="D9" s="363">
        <v>5913353</v>
      </c>
      <c r="E9" s="363">
        <v>3702004</v>
      </c>
      <c r="G9" s="57"/>
      <c r="H9" s="57"/>
      <c r="I9" s="57"/>
      <c r="J9" s="57"/>
      <c r="K9" s="60"/>
    </row>
    <row r="10" spans="1:16" ht="15" thickBot="1" x14ac:dyDescent="0.25">
      <c r="A10" s="369" t="s">
        <v>322</v>
      </c>
      <c r="B10" s="370">
        <v>6660366</v>
      </c>
      <c r="C10" s="370">
        <v>4307327</v>
      </c>
      <c r="D10" s="370">
        <v>2569102</v>
      </c>
      <c r="E10" s="370">
        <v>5253490</v>
      </c>
      <c r="G10" s="57"/>
      <c r="H10" s="57"/>
      <c r="I10" s="57"/>
      <c r="J10" s="57"/>
      <c r="K10" s="60"/>
    </row>
    <row r="11" spans="1:16" x14ac:dyDescent="0.2">
      <c r="A11" s="365" t="s">
        <v>323</v>
      </c>
      <c r="B11" s="366">
        <f>SUM(B7:B10)</f>
        <v>29521570</v>
      </c>
      <c r="C11" s="366">
        <f>SUM(C7:C10)</f>
        <v>22504890</v>
      </c>
      <c r="D11" s="366">
        <f>SUM(D7:D10)</f>
        <v>18004993</v>
      </c>
      <c r="E11" s="366">
        <f>SUM(E7:E10)</f>
        <v>17035858</v>
      </c>
      <c r="G11" s="57"/>
    </row>
    <row r="13" spans="1:16" x14ac:dyDescent="0.2">
      <c r="A13" s="295" t="s">
        <v>324</v>
      </c>
    </row>
    <row r="15" spans="1:16" ht="20.25" x14ac:dyDescent="0.3">
      <c r="A15" s="140" t="s">
        <v>326</v>
      </c>
      <c r="B15" s="127"/>
      <c r="C15" s="127"/>
      <c r="D15" s="127"/>
      <c r="E15" s="127"/>
      <c r="F15" s="127"/>
      <c r="G15" s="341" t="s">
        <v>327</v>
      </c>
      <c r="H15" s="127"/>
      <c r="I15" s="127"/>
      <c r="J15" s="127"/>
      <c r="K15" s="127"/>
      <c r="L15" s="127"/>
      <c r="M15" s="127"/>
      <c r="N15" s="127"/>
      <c r="O15" s="127"/>
      <c r="P15" s="356"/>
    </row>
    <row r="16" spans="1:16" s="298" customFormat="1" ht="7.5" customHeight="1" x14ac:dyDescent="0.3">
      <c r="A16" s="41"/>
      <c r="B16" s="34"/>
      <c r="C16" s="34"/>
      <c r="D16" s="34"/>
      <c r="E16" s="34"/>
      <c r="F16" s="34"/>
      <c r="G16" s="406"/>
      <c r="H16" s="34"/>
      <c r="I16" s="34"/>
      <c r="J16" s="34"/>
      <c r="K16" s="34"/>
      <c r="L16" s="34"/>
      <c r="M16" s="34"/>
      <c r="N16" s="34"/>
      <c r="O16" s="34"/>
      <c r="P16" s="407"/>
    </row>
  </sheetData>
  <conditionalFormatting sqref="C14:F17 C20:F26 B7:E10">
    <cfRule type="cellIs" dxfId="18" priority="4" operator="lessThan">
      <formula>0</formula>
    </cfRule>
  </conditionalFormatting>
  <conditionalFormatting sqref="H8">
    <cfRule type="cellIs" dxfId="17" priority="3" operator="lessThan">
      <formula>0</formula>
    </cfRule>
  </conditionalFormatting>
  <conditionalFormatting sqref="H15:H16">
    <cfRule type="cellIs" dxfId="16" priority="2" operator="lessThan">
      <formula>0</formula>
    </cfRule>
  </conditionalFormatting>
  <conditionalFormatting sqref="L15:O16">
    <cfRule type="cellIs" dxfId="15" priority="1" operator="lessThan">
      <formula>0</formula>
    </cfRule>
  </conditionalFormatting>
  <hyperlinks>
    <hyperlink ref="O1" location="Навигация!A1" display="к навигации"/>
    <hyperlink ref="O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4"/>
  <dimension ref="A1:Y18"/>
  <sheetViews>
    <sheetView showGridLines="0" zoomScale="70" zoomScaleNormal="70" workbookViewId="0">
      <pane ySplit="2" topLeftCell="A3" activePane="bottomLeft" state="frozen"/>
      <selection pane="bottomLeft" activeCell="A3" sqref="A3"/>
    </sheetView>
  </sheetViews>
  <sheetFormatPr defaultColWidth="8.85546875" defaultRowHeight="14.25" x14ac:dyDescent="0.2"/>
  <cols>
    <col min="1" max="1" width="17.140625" style="7" customWidth="1"/>
    <col min="2" max="2" width="12.85546875" style="7" bestFit="1" customWidth="1"/>
    <col min="3" max="3" width="10.140625" style="7" bestFit="1" customWidth="1"/>
    <col min="4" max="4" width="12.140625" style="7" customWidth="1"/>
    <col min="5" max="7" width="8.85546875" style="7"/>
    <col min="8" max="14" width="8.7109375" style="7" customWidth="1"/>
    <col min="15" max="16384" width="8.85546875" style="7"/>
  </cols>
  <sheetData>
    <row r="1" spans="1:25" s="6" customFormat="1" ht="17.850000000000001" customHeight="1" x14ac:dyDescent="0.35">
      <c r="A1" s="24"/>
      <c r="B1" s="24"/>
      <c r="C1" s="24"/>
      <c r="D1" s="24"/>
      <c r="E1" s="24"/>
      <c r="F1" s="24"/>
      <c r="G1" s="24"/>
      <c r="H1" s="147"/>
      <c r="I1" s="389"/>
      <c r="J1" s="389"/>
      <c r="K1" s="389"/>
      <c r="L1" s="147"/>
      <c r="M1" s="148"/>
      <c r="N1" s="147" t="s">
        <v>176</v>
      </c>
    </row>
    <row r="2" spans="1:25" s="6" customFormat="1" ht="24.75" customHeight="1" x14ac:dyDescent="0.35">
      <c r="A2" s="24" t="s">
        <v>549</v>
      </c>
      <c r="B2" s="24"/>
      <c r="C2" s="24"/>
      <c r="D2" s="24"/>
      <c r="E2" s="24"/>
      <c r="F2" s="24"/>
      <c r="G2" s="24"/>
      <c r="H2" s="147"/>
      <c r="I2" s="389"/>
      <c r="J2" s="389"/>
      <c r="K2" s="389"/>
      <c r="L2" s="147"/>
      <c r="M2" s="148"/>
      <c r="N2" s="147" t="s">
        <v>14</v>
      </c>
    </row>
    <row r="4" spans="1:25" ht="20.25" x14ac:dyDescent="0.3">
      <c r="A4" s="29" t="s">
        <v>338</v>
      </c>
      <c r="B4" s="73"/>
      <c r="C4" s="73"/>
      <c r="G4" s="145" t="s">
        <v>64</v>
      </c>
      <c r="H4" s="34"/>
      <c r="I4" s="34"/>
      <c r="J4" s="34"/>
      <c r="K4" s="34"/>
      <c r="L4" s="34"/>
      <c r="M4" s="34"/>
      <c r="N4" s="34"/>
      <c r="O4" s="34"/>
      <c r="P4" s="34"/>
      <c r="Q4" s="34"/>
      <c r="R4" s="34"/>
      <c r="S4" s="34"/>
      <c r="T4" s="41"/>
      <c r="U4" s="34"/>
      <c r="V4" s="34"/>
      <c r="W4" s="34"/>
      <c r="X4" s="34"/>
      <c r="Y4" s="34"/>
    </row>
    <row r="5" spans="1:25" ht="15" x14ac:dyDescent="0.25">
      <c r="C5" s="77"/>
      <c r="G5" s="29"/>
      <c r="H5" s="28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38"/>
    </row>
    <row r="6" spans="1:25" ht="15.75" thickBot="1" x14ac:dyDescent="0.3">
      <c r="A6" s="383" t="s">
        <v>79</v>
      </c>
      <c r="B6" s="384" t="s">
        <v>337</v>
      </c>
      <c r="C6" s="73"/>
      <c r="G6" s="88"/>
      <c r="H6" s="440">
        <v>2015</v>
      </c>
      <c r="I6" s="440">
        <v>2016</v>
      </c>
      <c r="J6" s="440">
        <v>2017</v>
      </c>
      <c r="K6" s="440">
        <v>2018</v>
      </c>
      <c r="L6" s="440">
        <v>2019</v>
      </c>
      <c r="M6" s="440">
        <v>2020</v>
      </c>
      <c r="N6" s="440">
        <v>2021</v>
      </c>
      <c r="O6" s="387"/>
      <c r="P6" s="387"/>
      <c r="Q6" s="388"/>
      <c r="R6" s="388"/>
      <c r="S6" s="388"/>
      <c r="T6" s="388"/>
      <c r="U6" s="388"/>
      <c r="V6" s="388"/>
      <c r="W6" s="388"/>
      <c r="X6" s="388"/>
      <c r="Y6" s="388"/>
    </row>
    <row r="7" spans="1:25" ht="15" x14ac:dyDescent="0.25">
      <c r="A7" s="381" t="s">
        <v>58</v>
      </c>
      <c r="B7" s="382">
        <v>1292</v>
      </c>
      <c r="C7" s="73"/>
      <c r="G7" s="30" t="s">
        <v>58</v>
      </c>
      <c r="H7" s="35">
        <v>70</v>
      </c>
      <c r="I7" s="35">
        <v>50</v>
      </c>
      <c r="J7" s="35">
        <v>52</v>
      </c>
      <c r="K7" s="35">
        <v>37</v>
      </c>
      <c r="L7" s="35">
        <v>54</v>
      </c>
      <c r="M7" s="35">
        <v>55</v>
      </c>
      <c r="N7" s="35">
        <v>56</v>
      </c>
      <c r="O7" s="35"/>
      <c r="P7" s="35"/>
      <c r="Q7" s="35"/>
      <c r="R7" s="35"/>
      <c r="S7" s="35"/>
      <c r="T7" s="35"/>
      <c r="U7" s="35"/>
      <c r="V7" s="35"/>
      <c r="W7" s="35"/>
      <c r="X7" s="35"/>
      <c r="Y7" s="35"/>
    </row>
    <row r="8" spans="1:25" ht="15" x14ac:dyDescent="0.25">
      <c r="A8" s="381" t="s">
        <v>59</v>
      </c>
      <c r="B8" s="382">
        <v>1275</v>
      </c>
      <c r="C8" s="73"/>
      <c r="H8" s="386"/>
      <c r="I8" s="386"/>
      <c r="J8" s="386"/>
      <c r="K8" s="385"/>
      <c r="L8" s="259"/>
    </row>
    <row r="9" spans="1:25" ht="15" x14ac:dyDescent="0.25">
      <c r="A9" s="381" t="s">
        <v>60</v>
      </c>
      <c r="B9" s="382">
        <v>1207</v>
      </c>
      <c r="C9" s="73"/>
      <c r="H9" s="386"/>
      <c r="I9" s="386"/>
      <c r="J9" s="386"/>
      <c r="K9" s="385"/>
      <c r="L9" s="259"/>
    </row>
    <row r="10" spans="1:25" ht="15" x14ac:dyDescent="0.25">
      <c r="A10" s="381" t="s">
        <v>61</v>
      </c>
      <c r="B10" s="382">
        <v>1020</v>
      </c>
      <c r="C10" s="73"/>
      <c r="H10" s="386"/>
      <c r="I10" s="386"/>
      <c r="J10" s="386"/>
      <c r="K10" s="385"/>
      <c r="L10" s="259"/>
    </row>
    <row r="11" spans="1:25" ht="15" x14ac:dyDescent="0.25">
      <c r="A11" s="381" t="s">
        <v>62</v>
      </c>
      <c r="B11" s="382">
        <v>833</v>
      </c>
      <c r="C11" s="73"/>
      <c r="H11" s="386"/>
      <c r="I11" s="386"/>
      <c r="J11" s="386"/>
      <c r="K11" s="385"/>
      <c r="L11" s="259"/>
    </row>
    <row r="12" spans="1:25" ht="15" x14ac:dyDescent="0.25">
      <c r="A12" s="381" t="s">
        <v>332</v>
      </c>
      <c r="B12" s="382">
        <v>799</v>
      </c>
      <c r="C12" s="73"/>
      <c r="D12" s="152"/>
      <c r="E12" s="152"/>
      <c r="F12" s="152"/>
      <c r="G12" s="73"/>
      <c r="H12" s="259"/>
      <c r="I12" s="259"/>
      <c r="J12" s="259"/>
      <c r="K12" s="259"/>
      <c r="L12" s="259"/>
    </row>
    <row r="13" spans="1:25" ht="15" x14ac:dyDescent="0.25">
      <c r="A13" s="381" t="s">
        <v>333</v>
      </c>
      <c r="B13" s="382">
        <v>595</v>
      </c>
      <c r="C13" s="73"/>
      <c r="D13" s="152"/>
      <c r="E13" s="152"/>
      <c r="F13" s="152"/>
      <c r="G13" s="73"/>
    </row>
    <row r="14" spans="1:25" ht="15" x14ac:dyDescent="0.25">
      <c r="A14" s="381" t="s">
        <v>334</v>
      </c>
      <c r="B14" s="382">
        <v>408</v>
      </c>
      <c r="C14" s="73"/>
      <c r="D14" s="73"/>
      <c r="E14" s="73"/>
      <c r="F14" s="73"/>
      <c r="G14" s="73"/>
    </row>
    <row r="15" spans="1:25" x14ac:dyDescent="0.2">
      <c r="A15" s="381" t="s">
        <v>335</v>
      </c>
      <c r="B15" s="382">
        <v>272</v>
      </c>
    </row>
    <row r="16" spans="1:25" x14ac:dyDescent="0.2">
      <c r="A16" s="381" t="s">
        <v>336</v>
      </c>
      <c r="B16" s="382">
        <v>204</v>
      </c>
    </row>
    <row r="17" spans="1:15" x14ac:dyDescent="0.2">
      <c r="A17" s="381"/>
      <c r="B17" s="382"/>
    </row>
    <row r="18" spans="1:15" ht="20.25" x14ac:dyDescent="0.3">
      <c r="A18" s="140" t="s">
        <v>462</v>
      </c>
      <c r="B18" s="127"/>
      <c r="C18" s="127"/>
      <c r="D18" s="127"/>
      <c r="E18" s="140"/>
      <c r="F18" s="140"/>
      <c r="G18" s="140"/>
      <c r="H18" s="140" t="s">
        <v>463</v>
      </c>
      <c r="I18" s="127"/>
      <c r="J18" s="127"/>
      <c r="K18" s="127"/>
      <c r="L18" s="127"/>
      <c r="M18" s="127"/>
      <c r="N18" s="127"/>
      <c r="O18" s="356"/>
    </row>
  </sheetData>
  <sortState ref="I7:I11">
    <sortCondition descending="1" ref="I7:I11"/>
  </sortState>
  <conditionalFormatting sqref="B18:D18">
    <cfRule type="cellIs" dxfId="14" priority="3" operator="lessThan">
      <formula>0</formula>
    </cfRule>
  </conditionalFormatting>
  <conditionalFormatting sqref="K18:N18">
    <cfRule type="cellIs" dxfId="13" priority="1" operator="lessThan">
      <formula>0</formula>
    </cfRule>
  </conditionalFormatting>
  <hyperlinks>
    <hyperlink ref="N1" location="Навигация!A1" display="к навигации"/>
    <hyperlink ref="N2" location="Содержание!A1" display="к содержанию"/>
  </hyperlinks>
  <pageMargins left="0.7" right="0.7" top="0.75" bottom="0.75" header="0.3" footer="0.3"/>
  <pageSetup paperSize="9" orientation="portrait" verticalDpi="0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53"/>
  <sheetViews>
    <sheetView showGridLines="0" zoomScale="70" zoomScaleNormal="70" workbookViewId="0">
      <pane ySplit="2" topLeftCell="A3" activePane="bottomLeft" state="frozen"/>
      <selection pane="bottomLeft" activeCell="P2" sqref="P2"/>
    </sheetView>
  </sheetViews>
  <sheetFormatPr defaultColWidth="10" defaultRowHeight="14.25" x14ac:dyDescent="0.2"/>
  <cols>
    <col min="1" max="1" width="32.5703125" style="454" customWidth="1"/>
    <col min="2" max="8" width="8.7109375" style="454" customWidth="1"/>
    <col min="9" max="9" width="30.28515625" style="454" customWidth="1"/>
    <col min="10" max="15" width="8.7109375" style="454" customWidth="1"/>
    <col min="16" max="16" width="11" style="454" customWidth="1"/>
    <col min="17" max="18" width="8.7109375" style="454" customWidth="1"/>
    <col min="19" max="16384" width="10" style="454"/>
  </cols>
  <sheetData>
    <row r="1" spans="1:16" ht="17.25" customHeight="1" x14ac:dyDescent="0.35">
      <c r="A1" s="451"/>
      <c r="B1" s="451"/>
      <c r="C1" s="451"/>
      <c r="D1" s="476"/>
      <c r="E1" s="476"/>
      <c r="F1" s="451"/>
      <c r="G1" s="451"/>
      <c r="H1" s="451"/>
      <c r="I1" s="451"/>
      <c r="J1" s="451"/>
      <c r="K1" s="451"/>
      <c r="L1" s="451"/>
      <c r="M1" s="451"/>
      <c r="N1" s="452"/>
      <c r="O1" s="452"/>
      <c r="P1" s="452" t="s">
        <v>176</v>
      </c>
    </row>
    <row r="2" spans="1:16" ht="24.75" customHeight="1" x14ac:dyDescent="0.35">
      <c r="A2" s="451" t="s">
        <v>550</v>
      </c>
      <c r="B2" s="451"/>
      <c r="C2" s="451"/>
      <c r="D2" s="476"/>
      <c r="E2" s="476"/>
      <c r="F2" s="451"/>
      <c r="G2" s="451"/>
      <c r="H2" s="451"/>
      <c r="I2" s="451"/>
      <c r="J2" s="451"/>
      <c r="K2" s="451"/>
      <c r="L2" s="451"/>
      <c r="M2" s="451"/>
      <c r="N2" s="452"/>
      <c r="O2" s="452"/>
      <c r="P2" s="452" t="s">
        <v>14</v>
      </c>
    </row>
    <row r="3" spans="1:16" ht="14.1" customHeight="1" x14ac:dyDescent="0.35">
      <c r="A3" s="477"/>
      <c r="B3" s="477"/>
      <c r="C3" s="477"/>
      <c r="D3" s="478"/>
      <c r="E3" s="478"/>
      <c r="F3" s="477"/>
      <c r="G3" s="477"/>
      <c r="H3" s="477"/>
      <c r="I3" s="477"/>
      <c r="J3" s="477"/>
      <c r="K3" s="477"/>
      <c r="L3" s="477"/>
      <c r="M3" s="477"/>
      <c r="N3" s="479"/>
      <c r="O3" s="479"/>
    </row>
    <row r="4" spans="1:16" ht="14.25" customHeight="1" x14ac:dyDescent="0.35">
      <c r="A4" s="515" t="s">
        <v>478</v>
      </c>
      <c r="B4" s="477"/>
      <c r="C4" s="477"/>
      <c r="D4" s="478"/>
      <c r="E4" s="478"/>
      <c r="F4" s="477"/>
      <c r="G4" s="477"/>
      <c r="H4" s="477"/>
      <c r="N4" s="477"/>
      <c r="O4" s="477"/>
      <c r="P4" s="196" t="s">
        <v>229</v>
      </c>
    </row>
    <row r="5" spans="1:16" ht="15" x14ac:dyDescent="0.25">
      <c r="A5" s="481" t="s">
        <v>78</v>
      </c>
    </row>
    <row r="6" spans="1:16" ht="27.95" customHeight="1" x14ac:dyDescent="0.2">
      <c r="D6" s="619" t="s">
        <v>450</v>
      </c>
      <c r="E6" s="619"/>
      <c r="F6" s="619"/>
      <c r="G6" s="619"/>
    </row>
    <row r="7" spans="1:16" ht="14.1" customHeight="1" x14ac:dyDescent="0.2">
      <c r="A7" s="591" t="s">
        <v>451</v>
      </c>
      <c r="B7" s="592" t="s">
        <v>383</v>
      </c>
      <c r="C7" s="592" t="s">
        <v>384</v>
      </c>
      <c r="D7" s="482" t="s">
        <v>383</v>
      </c>
      <c r="E7" s="482" t="s">
        <v>384</v>
      </c>
      <c r="F7" s="482" t="s">
        <v>413</v>
      </c>
      <c r="G7" s="482" t="s">
        <v>414</v>
      </c>
    </row>
    <row r="8" spans="1:16" ht="14.1" customHeight="1" x14ac:dyDescent="0.2">
      <c r="A8" s="593" t="s">
        <v>58</v>
      </c>
      <c r="B8" s="483">
        <v>1.23</v>
      </c>
      <c r="C8" s="483">
        <v>1</v>
      </c>
      <c r="D8" s="484">
        <f t="shared" ref="D8:D13" si="0">-B8</f>
        <v>-1.23</v>
      </c>
      <c r="E8" s="484">
        <f>C8</f>
        <v>1</v>
      </c>
      <c r="F8" s="484">
        <f>IF(D8=MIN($D$8:$D$13),MIN($D$8:$D$13),"")</f>
        <v>-1.23</v>
      </c>
      <c r="G8" s="484" t="str">
        <f>IF(E8=MAX($E$8:$E$13),MAX($E$8:$E$13),"")</f>
        <v/>
      </c>
    </row>
    <row r="9" spans="1:16" ht="14.1" customHeight="1" x14ac:dyDescent="0.2">
      <c r="A9" s="593" t="s">
        <v>59</v>
      </c>
      <c r="B9" s="483">
        <v>1.07</v>
      </c>
      <c r="C9" s="483">
        <v>0.98</v>
      </c>
      <c r="D9" s="484">
        <f t="shared" si="0"/>
        <v>-1.07</v>
      </c>
      <c r="E9" s="484">
        <f t="shared" ref="E9:E13" si="1">C9</f>
        <v>0.98</v>
      </c>
      <c r="F9" s="484" t="str">
        <f t="shared" ref="F9:F13" si="2">IF(D9=MIN($D$8:$D$13),MIN($D$8:$D$13),"")</f>
        <v/>
      </c>
      <c r="G9" s="484" t="str">
        <f t="shared" ref="G9:G13" si="3">IF(E9=MAX($E$8:$E$13),MAX($E$8:$E$13),"")</f>
        <v/>
      </c>
    </row>
    <row r="10" spans="1:16" ht="13.5" customHeight="1" x14ac:dyDescent="0.2">
      <c r="A10" s="593" t="s">
        <v>60</v>
      </c>
      <c r="B10" s="483">
        <v>0.99</v>
      </c>
      <c r="C10" s="483">
        <v>1.0900000000000001</v>
      </c>
      <c r="D10" s="484">
        <f t="shared" si="0"/>
        <v>-0.99</v>
      </c>
      <c r="E10" s="484">
        <f t="shared" si="1"/>
        <v>1.0900000000000001</v>
      </c>
      <c r="F10" s="484" t="str">
        <f t="shared" si="2"/>
        <v/>
      </c>
      <c r="G10" s="484">
        <f t="shared" si="3"/>
        <v>1.0900000000000001</v>
      </c>
    </row>
    <row r="11" spans="1:16" ht="14.1" customHeight="1" x14ac:dyDescent="0.2">
      <c r="A11" s="593" t="s">
        <v>61</v>
      </c>
      <c r="B11" s="483">
        <v>0.94</v>
      </c>
      <c r="C11" s="483">
        <v>0.97</v>
      </c>
      <c r="D11" s="484">
        <f t="shared" si="0"/>
        <v>-0.94</v>
      </c>
      <c r="E11" s="484">
        <f t="shared" si="1"/>
        <v>0.97</v>
      </c>
      <c r="F11" s="484" t="str">
        <f t="shared" si="2"/>
        <v/>
      </c>
      <c r="G11" s="484" t="str">
        <f t="shared" si="3"/>
        <v/>
      </c>
    </row>
    <row r="12" spans="1:16" ht="14.1" customHeight="1" x14ac:dyDescent="0.2">
      <c r="A12" s="593" t="s">
        <v>62</v>
      </c>
      <c r="B12" s="483">
        <v>0.87</v>
      </c>
      <c r="C12" s="483">
        <v>0.91</v>
      </c>
      <c r="D12" s="484">
        <f t="shared" si="0"/>
        <v>-0.87</v>
      </c>
      <c r="E12" s="484">
        <f t="shared" si="1"/>
        <v>0.91</v>
      </c>
      <c r="F12" s="484" t="str">
        <f t="shared" si="2"/>
        <v/>
      </c>
      <c r="G12" s="484" t="str">
        <f t="shared" si="3"/>
        <v/>
      </c>
    </row>
    <row r="13" spans="1:16" ht="14.1" customHeight="1" x14ac:dyDescent="0.2">
      <c r="A13" s="593" t="s">
        <v>332</v>
      </c>
      <c r="B13" s="483">
        <v>0.75</v>
      </c>
      <c r="C13" s="483">
        <v>0.83</v>
      </c>
      <c r="D13" s="484">
        <f t="shared" si="0"/>
        <v>-0.75</v>
      </c>
      <c r="E13" s="484">
        <f t="shared" si="1"/>
        <v>0.83</v>
      </c>
      <c r="F13" s="484" t="str">
        <f t="shared" si="2"/>
        <v/>
      </c>
      <c r="G13" s="484" t="str">
        <f t="shared" si="3"/>
        <v/>
      </c>
    </row>
    <row r="14" spans="1:16" ht="14.1" customHeight="1" x14ac:dyDescent="0.2"/>
    <row r="15" spans="1:16" ht="14.1" customHeight="1" x14ac:dyDescent="0.2">
      <c r="A15" s="485" t="s">
        <v>385</v>
      </c>
    </row>
    <row r="17" spans="1:16" ht="20.25" x14ac:dyDescent="0.25">
      <c r="A17" s="488" t="s">
        <v>569</v>
      </c>
      <c r="B17" s="594"/>
      <c r="C17" s="594"/>
      <c r="D17" s="594"/>
      <c r="E17" s="594"/>
      <c r="F17" s="594"/>
      <c r="G17" s="480"/>
      <c r="H17" s="480"/>
      <c r="I17" s="486" t="s">
        <v>570</v>
      </c>
      <c r="J17" s="486"/>
      <c r="K17" s="486"/>
      <c r="L17" s="486"/>
      <c r="M17" s="486"/>
      <c r="N17" s="486"/>
      <c r="O17" s="486"/>
      <c r="P17" s="486"/>
    </row>
    <row r="39" spans="1:16" ht="18.75" x14ac:dyDescent="0.2">
      <c r="A39" s="595" t="s">
        <v>571</v>
      </c>
      <c r="B39" s="595"/>
      <c r="C39" s="595"/>
      <c r="D39" s="595"/>
      <c r="E39" s="595"/>
      <c r="F39" s="594"/>
      <c r="G39" s="594"/>
      <c r="H39" s="594"/>
      <c r="I39" s="594"/>
      <c r="J39" s="594"/>
      <c r="K39" s="594"/>
      <c r="L39" s="594"/>
      <c r="M39" s="594"/>
      <c r="N39" s="594"/>
      <c r="O39" s="594"/>
      <c r="P39" s="594"/>
    </row>
    <row r="41" spans="1:16" ht="15" x14ac:dyDescent="0.25">
      <c r="A41" s="590" t="s">
        <v>437</v>
      </c>
    </row>
    <row r="42" spans="1:16" x14ac:dyDescent="0.2">
      <c r="A42" s="487" t="s">
        <v>438</v>
      </c>
    </row>
    <row r="43" spans="1:16" x14ac:dyDescent="0.2">
      <c r="A43" s="591" t="s">
        <v>440</v>
      </c>
      <c r="B43" s="592" t="s">
        <v>448</v>
      </c>
      <c r="C43" s="592" t="s">
        <v>447</v>
      </c>
      <c r="D43" s="482" t="s">
        <v>448</v>
      </c>
      <c r="E43" s="482" t="s">
        <v>447</v>
      </c>
    </row>
    <row r="44" spans="1:16" x14ac:dyDescent="0.2">
      <c r="A44" s="593" t="s">
        <v>439</v>
      </c>
      <c r="B44" s="616">
        <v>7200</v>
      </c>
      <c r="C44" s="616">
        <v>2500</v>
      </c>
      <c r="D44" s="617">
        <f>(-B44)</f>
        <v>-7200</v>
      </c>
      <c r="E44" s="617">
        <f>C44</f>
        <v>2500</v>
      </c>
      <c r="F44" s="616"/>
    </row>
    <row r="45" spans="1:16" x14ac:dyDescent="0.2">
      <c r="A45" s="593" t="s">
        <v>441</v>
      </c>
      <c r="B45" s="616">
        <v>5000</v>
      </c>
      <c r="C45" s="616">
        <v>2500</v>
      </c>
      <c r="D45" s="617">
        <f>-B45</f>
        <v>-5000</v>
      </c>
      <c r="E45" s="617">
        <f t="shared" ref="E45:E51" si="4">C45</f>
        <v>2500</v>
      </c>
    </row>
    <row r="46" spans="1:16" x14ac:dyDescent="0.2">
      <c r="A46" s="593" t="s">
        <v>442</v>
      </c>
      <c r="B46" s="616">
        <v>1300</v>
      </c>
      <c r="C46" s="616">
        <v>200</v>
      </c>
      <c r="D46" s="617">
        <f>-B46</f>
        <v>-1300</v>
      </c>
      <c r="E46" s="617">
        <f t="shared" si="4"/>
        <v>200</v>
      </c>
    </row>
    <row r="47" spans="1:16" x14ac:dyDescent="0.2">
      <c r="A47" s="593" t="s">
        <v>443</v>
      </c>
      <c r="B47" s="616">
        <v>1000</v>
      </c>
      <c r="C47" s="616">
        <v>3800</v>
      </c>
      <c r="D47" s="617">
        <f t="shared" ref="D47:D51" si="5">-B47</f>
        <v>-1000</v>
      </c>
      <c r="E47" s="617">
        <f t="shared" si="4"/>
        <v>3800</v>
      </c>
    </row>
    <row r="48" spans="1:16" x14ac:dyDescent="0.2">
      <c r="A48" s="593" t="s">
        <v>69</v>
      </c>
      <c r="B48" s="616">
        <v>800</v>
      </c>
      <c r="C48" s="616">
        <v>480</v>
      </c>
      <c r="D48" s="617">
        <f t="shared" si="5"/>
        <v>-800</v>
      </c>
      <c r="E48" s="617">
        <f t="shared" si="4"/>
        <v>480</v>
      </c>
    </row>
    <row r="49" spans="1:5" x14ac:dyDescent="0.2">
      <c r="A49" s="593" t="s">
        <v>444</v>
      </c>
      <c r="B49" s="616">
        <v>550</v>
      </c>
      <c r="C49" s="616">
        <v>100</v>
      </c>
      <c r="D49" s="617">
        <f t="shared" si="5"/>
        <v>-550</v>
      </c>
      <c r="E49" s="617">
        <f t="shared" si="4"/>
        <v>100</v>
      </c>
    </row>
    <row r="50" spans="1:5" x14ac:dyDescent="0.2">
      <c r="A50" s="593" t="s">
        <v>445</v>
      </c>
      <c r="B50" s="616">
        <v>220</v>
      </c>
      <c r="C50" s="616">
        <v>120</v>
      </c>
      <c r="D50" s="617">
        <f t="shared" si="5"/>
        <v>-220</v>
      </c>
      <c r="E50" s="617">
        <f t="shared" si="4"/>
        <v>120</v>
      </c>
    </row>
    <row r="51" spans="1:5" x14ac:dyDescent="0.2">
      <c r="A51" s="593" t="s">
        <v>446</v>
      </c>
      <c r="B51" s="616">
        <v>100</v>
      </c>
      <c r="C51" s="616">
        <v>40</v>
      </c>
      <c r="D51" s="617">
        <f t="shared" si="5"/>
        <v>-100</v>
      </c>
      <c r="E51" s="617">
        <f t="shared" si="4"/>
        <v>40</v>
      </c>
    </row>
    <row r="53" spans="1:5" x14ac:dyDescent="0.2">
      <c r="A53" s="485" t="s">
        <v>449</v>
      </c>
    </row>
  </sheetData>
  <mergeCells count="1">
    <mergeCell ref="D6:G6"/>
  </mergeCells>
  <conditionalFormatting sqref="C17:F17">
    <cfRule type="cellIs" dxfId="12" priority="2" operator="lessThan">
      <formula>0</formula>
    </cfRule>
  </conditionalFormatting>
  <conditionalFormatting sqref="F39:P39">
    <cfRule type="cellIs" dxfId="11" priority="1" operator="lessThan">
      <formula>0</formula>
    </cfRule>
  </conditionalFormatting>
  <hyperlinks>
    <hyperlink ref="P1" location="Навигация!A1" display="к навигации"/>
    <hyperlink ref="P2" location="Содержание!A1" display="к содержанию"/>
  </hyperlinks>
  <pageMargins left="0.7" right="0.7" top="0.75" bottom="0.75" header="0.3" footer="0.3"/>
  <pageSetup paperSize="9" orientation="portrait" verticalDpi="0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2">
    <tabColor theme="7" tint="0.79998168889431442"/>
  </sheetPr>
  <dimension ref="A1:T66"/>
  <sheetViews>
    <sheetView showGridLines="0" zoomScale="70" zoomScaleNormal="70" workbookViewId="0">
      <pane ySplit="2" topLeftCell="A3" activePane="bottomLeft" state="frozen"/>
      <selection pane="bottomLeft" activeCell="M10" sqref="M10"/>
    </sheetView>
  </sheetViews>
  <sheetFormatPr defaultColWidth="8.85546875" defaultRowHeight="14.25" x14ac:dyDescent="0.2"/>
  <cols>
    <col min="1" max="1" width="30.42578125" style="357" customWidth="1"/>
    <col min="2" max="2" width="17.85546875" style="357" bestFit="1" customWidth="1"/>
    <col min="3" max="3" width="8.85546875" style="356" customWidth="1"/>
    <col min="4" max="5" width="8.85546875" style="356"/>
    <col min="6" max="6" width="8.85546875" style="356" customWidth="1"/>
    <col min="7" max="7" width="31.140625" style="356" customWidth="1"/>
    <col min="8" max="8" width="15.85546875" style="356" customWidth="1"/>
    <col min="9" max="9" width="10.5703125" style="356" customWidth="1"/>
    <col min="10" max="11" width="8.85546875" style="356"/>
    <col min="12" max="12" width="2" style="356" customWidth="1"/>
    <col min="13" max="13" width="18" style="356" customWidth="1"/>
    <col min="14" max="14" width="17.85546875" style="356" bestFit="1" customWidth="1"/>
    <col min="15" max="16" width="9.7109375" style="356" customWidth="1"/>
    <col min="17" max="16384" width="8.85546875" style="356"/>
  </cols>
  <sheetData>
    <row r="1" spans="1:20" s="195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194"/>
      <c r="K1" s="147" t="s">
        <v>176</v>
      </c>
    </row>
    <row r="2" spans="1:20" s="195" customFormat="1" ht="24.75" customHeight="1" x14ac:dyDescent="0.35">
      <c r="A2" s="24" t="s">
        <v>496</v>
      </c>
      <c r="B2" s="24"/>
      <c r="C2" s="24"/>
      <c r="D2" s="24"/>
      <c r="E2" s="24"/>
      <c r="F2" s="24"/>
      <c r="G2" s="24"/>
      <c r="H2" s="24"/>
      <c r="I2" s="24"/>
      <c r="J2" s="194"/>
      <c r="K2" s="147" t="s">
        <v>14</v>
      </c>
    </row>
    <row r="3" spans="1:20" x14ac:dyDescent="0.2">
      <c r="A3" s="353"/>
      <c r="B3" s="354"/>
      <c r="C3" s="355"/>
    </row>
    <row r="4" spans="1:20" x14ac:dyDescent="0.2">
      <c r="A4" s="353"/>
      <c r="B4" s="354"/>
      <c r="C4" s="355"/>
      <c r="K4" s="196" t="s">
        <v>229</v>
      </c>
    </row>
    <row r="5" spans="1:20" x14ac:dyDescent="0.2">
      <c r="A5" s="353"/>
      <c r="B5" s="354"/>
      <c r="C5" s="355"/>
    </row>
    <row r="6" spans="1:20" x14ac:dyDescent="0.2">
      <c r="A6" s="371" t="s">
        <v>298</v>
      </c>
      <c r="B6" s="372" t="s">
        <v>299</v>
      </c>
      <c r="F6" s="373"/>
      <c r="G6" s="371" t="s">
        <v>298</v>
      </c>
      <c r="H6" s="372" t="s">
        <v>299</v>
      </c>
      <c r="I6" s="374" t="s">
        <v>300</v>
      </c>
    </row>
    <row r="7" spans="1:20" x14ac:dyDescent="0.2">
      <c r="A7" s="375" t="s">
        <v>301</v>
      </c>
      <c r="B7" s="376">
        <v>537</v>
      </c>
      <c r="C7" s="373"/>
      <c r="F7" s="373"/>
      <c r="G7" s="375" t="s">
        <v>302</v>
      </c>
      <c r="H7" s="376">
        <v>2563</v>
      </c>
      <c r="I7" s="377">
        <f t="shared" ref="I7:I12" si="0">(MAX($H$7:$H$12)-H7)/2</f>
        <v>0</v>
      </c>
    </row>
    <row r="8" spans="1:20" x14ac:dyDescent="0.2">
      <c r="A8" s="375" t="s">
        <v>303</v>
      </c>
      <c r="B8" s="376">
        <v>416</v>
      </c>
      <c r="C8" s="373"/>
      <c r="F8" s="373"/>
      <c r="G8" s="375" t="s">
        <v>304</v>
      </c>
      <c r="H8" s="376">
        <v>1025</v>
      </c>
      <c r="I8" s="377">
        <f t="shared" si="0"/>
        <v>769</v>
      </c>
    </row>
    <row r="9" spans="1:20" x14ac:dyDescent="0.2">
      <c r="A9" s="375" t="s">
        <v>305</v>
      </c>
      <c r="B9" s="376">
        <v>389</v>
      </c>
      <c r="C9" s="373"/>
      <c r="D9" s="378"/>
      <c r="E9" s="378"/>
      <c r="F9" s="373"/>
      <c r="G9" s="375" t="s">
        <v>306</v>
      </c>
      <c r="H9" s="376">
        <v>615</v>
      </c>
      <c r="I9" s="377">
        <f t="shared" si="0"/>
        <v>974</v>
      </c>
    </row>
    <row r="10" spans="1:20" x14ac:dyDescent="0.2">
      <c r="A10" s="375" t="s">
        <v>307</v>
      </c>
      <c r="B10" s="376">
        <v>203</v>
      </c>
      <c r="C10" s="373"/>
      <c r="D10" s="378"/>
      <c r="E10" s="378"/>
      <c r="F10" s="373"/>
      <c r="G10" s="375" t="s">
        <v>308</v>
      </c>
      <c r="H10" s="376">
        <v>453</v>
      </c>
      <c r="I10" s="377">
        <f t="shared" si="0"/>
        <v>1055</v>
      </c>
    </row>
    <row r="11" spans="1:20" x14ac:dyDescent="0.2">
      <c r="A11" s="375" t="s">
        <v>309</v>
      </c>
      <c r="B11" s="376">
        <v>110</v>
      </c>
      <c r="C11" s="373"/>
      <c r="D11" s="378"/>
      <c r="E11" s="378"/>
      <c r="F11" s="373"/>
      <c r="G11" s="375" t="s">
        <v>310</v>
      </c>
      <c r="H11" s="376">
        <v>272</v>
      </c>
      <c r="I11" s="377">
        <f t="shared" si="0"/>
        <v>1145.5</v>
      </c>
    </row>
    <row r="12" spans="1:20" x14ac:dyDescent="0.2">
      <c r="A12" s="375"/>
      <c r="B12" s="373"/>
      <c r="C12" s="373"/>
      <c r="D12" s="373"/>
      <c r="E12" s="373"/>
      <c r="F12" s="373"/>
      <c r="G12" s="375" t="s">
        <v>311</v>
      </c>
      <c r="H12" s="376">
        <v>257</v>
      </c>
      <c r="I12" s="377">
        <f t="shared" si="0"/>
        <v>1153</v>
      </c>
    </row>
    <row r="13" spans="1:20" x14ac:dyDescent="0.2">
      <c r="A13" s="359" t="s">
        <v>63</v>
      </c>
    </row>
    <row r="16" spans="1:20" s="7" customFormat="1" ht="20.25" x14ac:dyDescent="0.3">
      <c r="A16" s="140" t="s">
        <v>325</v>
      </c>
      <c r="B16" s="127"/>
      <c r="C16" s="127"/>
      <c r="D16" s="127"/>
      <c r="E16" s="127"/>
      <c r="F16" s="127"/>
      <c r="G16" s="341" t="s">
        <v>458</v>
      </c>
      <c r="H16" s="127"/>
      <c r="I16" s="127"/>
      <c r="J16" s="127"/>
      <c r="K16" s="127"/>
      <c r="L16" s="127"/>
      <c r="T16" s="127"/>
    </row>
    <row r="19" spans="1:1" x14ac:dyDescent="0.2">
      <c r="A19" s="358"/>
    </row>
    <row r="37" spans="1:12" ht="20.25" x14ac:dyDescent="0.3">
      <c r="A37" s="140" t="s">
        <v>328</v>
      </c>
      <c r="B37" s="127"/>
      <c r="C37" s="127"/>
      <c r="D37" s="127"/>
      <c r="E37" s="127"/>
      <c r="F37" s="127"/>
      <c r="G37" s="341" t="s">
        <v>329</v>
      </c>
      <c r="H37" s="127"/>
      <c r="I37" s="127"/>
      <c r="J37" s="127"/>
      <c r="K37" s="127"/>
      <c r="L37" s="127"/>
    </row>
    <row r="58" spans="1:12" ht="20.25" x14ac:dyDescent="0.3">
      <c r="A58" s="140" t="s">
        <v>459</v>
      </c>
      <c r="B58" s="127"/>
      <c r="C58" s="127"/>
      <c r="D58" s="127"/>
      <c r="E58" s="127"/>
      <c r="F58" s="127"/>
      <c r="G58" s="341"/>
      <c r="H58" s="127"/>
      <c r="I58" s="127"/>
      <c r="J58" s="127"/>
      <c r="K58" s="127"/>
      <c r="L58" s="127"/>
    </row>
    <row r="59" spans="1:12" x14ac:dyDescent="0.2">
      <c r="A59" s="356"/>
      <c r="B59" s="356"/>
    </row>
    <row r="60" spans="1:12" x14ac:dyDescent="0.2">
      <c r="A60" s="371" t="s">
        <v>298</v>
      </c>
      <c r="B60" s="372" t="s">
        <v>299</v>
      </c>
      <c r="C60" s="379" t="s">
        <v>331</v>
      </c>
      <c r="D60" s="380"/>
    </row>
    <row r="61" spans="1:12" ht="16.5" customHeight="1" x14ac:dyDescent="0.2">
      <c r="A61" s="375" t="s">
        <v>301</v>
      </c>
      <c r="B61" s="376">
        <v>537</v>
      </c>
      <c r="C61" s="378">
        <f>B61</f>
        <v>537</v>
      </c>
      <c r="D61" s="378">
        <f>B61</f>
        <v>537</v>
      </c>
    </row>
    <row r="62" spans="1:12" ht="16.5" customHeight="1" x14ac:dyDescent="0.2">
      <c r="A62" s="375" t="s">
        <v>303</v>
      </c>
      <c r="B62" s="376">
        <v>416</v>
      </c>
      <c r="C62" s="378">
        <f>B62</f>
        <v>416</v>
      </c>
      <c r="D62" s="378">
        <f>B62</f>
        <v>416</v>
      </c>
    </row>
    <row r="63" spans="1:12" ht="16.5" customHeight="1" x14ac:dyDescent="0.2">
      <c r="A63" s="375" t="s">
        <v>305</v>
      </c>
      <c r="B63" s="376">
        <v>389</v>
      </c>
      <c r="C63" s="378">
        <f>B63</f>
        <v>389</v>
      </c>
      <c r="D63" s="378">
        <f>B63</f>
        <v>389</v>
      </c>
    </row>
    <row r="64" spans="1:12" ht="16.5" customHeight="1" x14ac:dyDescent="0.2">
      <c r="A64" s="375" t="s">
        <v>307</v>
      </c>
      <c r="B64" s="376">
        <v>203</v>
      </c>
      <c r="C64" s="378">
        <f>B64</f>
        <v>203</v>
      </c>
      <c r="D64" s="378">
        <f>B64</f>
        <v>203</v>
      </c>
    </row>
    <row r="65" spans="1:4" ht="16.5" customHeight="1" x14ac:dyDescent="0.2">
      <c r="A65" s="375" t="s">
        <v>309</v>
      </c>
      <c r="B65" s="376">
        <v>110</v>
      </c>
      <c r="C65" s="378">
        <f>B65</f>
        <v>110</v>
      </c>
      <c r="D65" s="378">
        <f>B65</f>
        <v>110</v>
      </c>
    </row>
    <row r="66" spans="1:4" x14ac:dyDescent="0.2">
      <c r="A66" s="356"/>
      <c r="B66" s="356"/>
    </row>
  </sheetData>
  <conditionalFormatting sqref="D9:D11">
    <cfRule type="dataBar" priority="4">
      <dataBar showValue="0">
        <cfvo type="min"/>
        <cfvo type="max"/>
        <color rgb="FF63C384"/>
      </dataBar>
      <extLst>
        <ext xmlns:x14="http://schemas.microsoft.com/office/spreadsheetml/2009/9/main" uri="{B025F937-C7B1-47D3-B67F-A62EFF666E3E}">
          <x14:id>{FF7B2678-8B68-44E6-A3C8-10F9F8F5B81A}</x14:id>
        </ext>
      </extLst>
    </cfRule>
  </conditionalFormatting>
  <conditionalFormatting sqref="E9:E11">
    <cfRule type="dataBar" priority="3">
      <dataBar showValue="0">
        <cfvo type="min"/>
        <cfvo type="max"/>
        <color rgb="FF63C384"/>
      </dataBar>
      <extLst>
        <ext xmlns:x14="http://schemas.microsoft.com/office/spreadsheetml/2009/9/main" uri="{B025F937-C7B1-47D3-B67F-A62EFF666E3E}">
          <x14:id>{C0C4F5F6-0A53-4AAE-9389-F6DDD2740965}</x14:id>
        </ext>
      </extLst>
    </cfRule>
  </conditionalFormatting>
  <conditionalFormatting sqref="C61:C65">
    <cfRule type="dataBar" priority="2">
      <dataBar showValue="0">
        <cfvo type="min"/>
        <cfvo type="max"/>
        <color rgb="FF00B050"/>
      </dataBar>
      <extLst>
        <ext xmlns:x14="http://schemas.microsoft.com/office/spreadsheetml/2009/9/main" uri="{B025F937-C7B1-47D3-B67F-A62EFF666E3E}">
          <x14:id>{47E5CEF6-C6BD-45E2-8952-40AA12231ACD}</x14:id>
        </ext>
      </extLst>
    </cfRule>
  </conditionalFormatting>
  <conditionalFormatting sqref="D61:D65">
    <cfRule type="dataBar" priority="1">
      <dataBar showValue="0">
        <cfvo type="min"/>
        <cfvo type="max"/>
        <color rgb="FF00B050"/>
      </dataBar>
      <extLst>
        <ext xmlns:x14="http://schemas.microsoft.com/office/spreadsheetml/2009/9/main" uri="{B025F937-C7B1-47D3-B67F-A62EFF666E3E}">
          <x14:id>{E6F785D0-D1D9-45CC-A1F5-BC71C0B4DB33}</x14:id>
        </ext>
      </extLst>
    </cfRule>
  </conditionalFormatting>
  <hyperlinks>
    <hyperlink ref="K1" location="Навигация!A1" display="к навигации"/>
    <hyperlink ref="K2" location="Содержание!A1" display="к содержанию"/>
  </hyperlinks>
  <pageMargins left="0.7" right="0.7" top="0.75" bottom="0.75" header="0.3" footer="0.3"/>
  <pageSetup paperSize="9" orientation="portrait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F7B2678-8B68-44E6-A3C8-10F9F8F5B81A}">
            <x14:dataBar minLength="0" maxLength="100" gradient="0" direction="rightToLeft">
              <x14:cfvo type="autoMin"/>
              <x14:cfvo type="autoMax"/>
              <x14:negativeFillColor rgb="FFFF0000"/>
              <x14:axisColor rgb="FF000000"/>
            </x14:dataBar>
          </x14:cfRule>
          <xm:sqref>D9:D11</xm:sqref>
        </x14:conditionalFormatting>
        <x14:conditionalFormatting xmlns:xm="http://schemas.microsoft.com/office/excel/2006/main">
          <x14:cfRule type="dataBar" id="{C0C4F5F6-0A53-4AAE-9389-F6DDD274096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E9:E11</xm:sqref>
        </x14:conditionalFormatting>
        <x14:conditionalFormatting xmlns:xm="http://schemas.microsoft.com/office/excel/2006/main">
          <x14:cfRule type="dataBar" id="{47E5CEF6-C6BD-45E2-8952-40AA12231ACD}">
            <x14:dataBar minLength="0" maxLength="100" gradient="0" direction="rightToLeft">
              <x14:cfvo type="autoMin"/>
              <x14:cfvo type="autoMax"/>
              <x14:negativeFillColor rgb="FFFF0000"/>
              <x14:axisColor rgb="FF000000"/>
            </x14:dataBar>
          </x14:cfRule>
          <xm:sqref>C61:C65</xm:sqref>
        </x14:conditionalFormatting>
        <x14:conditionalFormatting xmlns:xm="http://schemas.microsoft.com/office/excel/2006/main">
          <x14:cfRule type="dataBar" id="{E6F785D0-D1D9-45CC-A1F5-BC71C0B4DB3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D61:D65</xm:sqref>
        </x14:conditionalFormatting>
      </x14:conditionalFormattings>
    </ext>
  </extLst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33">
    <tabColor theme="7" tint="0.79998168889431442"/>
  </sheetPr>
  <dimension ref="A1:R110"/>
  <sheetViews>
    <sheetView showGridLines="0" zoomScale="70" zoomScaleNormal="70" workbookViewId="0">
      <pane ySplit="2" topLeftCell="A3" activePane="bottomLeft" state="frozen"/>
      <selection pane="bottomLeft" activeCell="A5" sqref="A5"/>
    </sheetView>
  </sheetViews>
  <sheetFormatPr defaultColWidth="9.5703125" defaultRowHeight="14.25" x14ac:dyDescent="0.2"/>
  <cols>
    <col min="1" max="1" width="13.42578125" style="66" customWidth="1"/>
    <col min="2" max="2" width="14.85546875" style="66" customWidth="1"/>
    <col min="3" max="3" width="11.5703125" style="66" customWidth="1"/>
    <col min="4" max="4" width="10.140625" style="66" bestFit="1" customWidth="1"/>
    <col min="5" max="5" width="5" style="306" bestFit="1" customWidth="1"/>
    <col min="6" max="6" width="10.140625" style="305" bestFit="1" customWidth="1"/>
    <col min="7" max="10" width="10.140625" style="66" customWidth="1"/>
    <col min="11" max="17" width="9.5703125" style="66"/>
    <col min="18" max="18" width="13.28515625" style="66" customWidth="1"/>
    <col min="19" max="16384" width="9.5703125" style="66"/>
  </cols>
  <sheetData>
    <row r="1" spans="1:18" s="6" customFormat="1" ht="17.850000000000001" customHeight="1" x14ac:dyDescent="0.35">
      <c r="A1" s="24"/>
      <c r="B1" s="24"/>
      <c r="C1" s="24"/>
      <c r="D1" s="24"/>
      <c r="E1" s="26"/>
      <c r="F1" s="26"/>
      <c r="G1" s="24"/>
      <c r="H1" s="24"/>
      <c r="I1" s="24"/>
      <c r="J1" s="24"/>
      <c r="K1" s="24"/>
      <c r="L1" s="24"/>
      <c r="M1" s="24"/>
      <c r="N1" s="24"/>
      <c r="O1" s="24"/>
      <c r="P1" s="147"/>
      <c r="Q1" s="147"/>
      <c r="R1" s="147" t="s">
        <v>176</v>
      </c>
    </row>
    <row r="2" spans="1:18" s="6" customFormat="1" ht="24.75" customHeight="1" x14ac:dyDescent="0.35">
      <c r="A2" s="24" t="s">
        <v>497</v>
      </c>
      <c r="B2" s="24"/>
      <c r="C2" s="24"/>
      <c r="D2" s="24"/>
      <c r="E2" s="26"/>
      <c r="F2" s="26"/>
      <c r="G2" s="24"/>
      <c r="H2" s="24"/>
      <c r="I2" s="24"/>
      <c r="J2" s="24"/>
      <c r="K2" s="24"/>
      <c r="L2" s="24"/>
      <c r="M2" s="24"/>
      <c r="N2" s="24"/>
      <c r="O2" s="24"/>
      <c r="P2" s="147"/>
      <c r="Q2" s="147"/>
      <c r="R2" s="147" t="s">
        <v>14</v>
      </c>
    </row>
    <row r="4" spans="1:18" ht="14.45" customHeight="1" x14ac:dyDescent="0.2">
      <c r="A4" s="82" t="s">
        <v>271</v>
      </c>
      <c r="B4" s="81"/>
    </row>
    <row r="5" spans="1:18" ht="14.45" customHeight="1" x14ac:dyDescent="0.2">
      <c r="A5" s="315" t="s">
        <v>272</v>
      </c>
      <c r="B5" s="81"/>
    </row>
    <row r="6" spans="1:18" ht="15.75" customHeight="1" x14ac:dyDescent="0.2">
      <c r="A6" s="314" t="s">
        <v>113</v>
      </c>
    </row>
    <row r="7" spans="1:18" x14ac:dyDescent="0.2">
      <c r="K7" s="352" t="s">
        <v>295</v>
      </c>
    </row>
    <row r="8" spans="1:18" ht="25.5" x14ac:dyDescent="0.2">
      <c r="A8" s="316" t="s">
        <v>112</v>
      </c>
      <c r="B8" s="311" t="s">
        <v>36</v>
      </c>
      <c r="C8" s="311" t="s">
        <v>37</v>
      </c>
      <c r="D8" s="312" t="s">
        <v>111</v>
      </c>
      <c r="E8" s="312" t="s">
        <v>110</v>
      </c>
      <c r="F8" s="321" t="s">
        <v>274</v>
      </c>
    </row>
    <row r="9" spans="1:18" ht="20.25" x14ac:dyDescent="0.3">
      <c r="A9" s="317">
        <v>0</v>
      </c>
      <c r="B9" s="310">
        <v>865263</v>
      </c>
      <c r="C9" s="310">
        <v>818167</v>
      </c>
      <c r="D9" s="308">
        <f t="shared" ref="D9:D40" si="0">MIN(B9:C9)</f>
        <v>818167</v>
      </c>
      <c r="E9" s="307" t="str">
        <f t="shared" ref="E9:E18" si="1">A9&amp;"   "</f>
        <v xml:space="preserve">0   </v>
      </c>
      <c r="F9" s="309">
        <f>-B9</f>
        <v>-865263</v>
      </c>
      <c r="G9" s="313"/>
      <c r="H9" s="140" t="s">
        <v>269</v>
      </c>
      <c r="I9" s="127"/>
      <c r="J9" s="127"/>
      <c r="K9" s="127"/>
      <c r="L9" s="127"/>
      <c r="M9" s="127"/>
      <c r="N9" s="127"/>
      <c r="O9" s="140"/>
      <c r="P9" s="140"/>
      <c r="Q9" s="140"/>
      <c r="R9" s="140"/>
    </row>
    <row r="10" spans="1:18" x14ac:dyDescent="0.2">
      <c r="A10" s="318">
        <v>1</v>
      </c>
      <c r="B10" s="80">
        <v>965741</v>
      </c>
      <c r="C10" s="80">
        <v>914317</v>
      </c>
      <c r="D10" s="308">
        <f t="shared" si="0"/>
        <v>914317</v>
      </c>
      <c r="E10" s="307" t="str">
        <f t="shared" si="1"/>
        <v xml:space="preserve">1   </v>
      </c>
      <c r="F10" s="309">
        <f t="shared" ref="F10:F73" si="2">-B10</f>
        <v>-965741</v>
      </c>
    </row>
    <row r="11" spans="1:18" x14ac:dyDescent="0.2">
      <c r="A11" s="318">
        <v>2</v>
      </c>
      <c r="B11" s="80">
        <v>992997</v>
      </c>
      <c r="C11" s="80">
        <v>938936</v>
      </c>
      <c r="D11" s="308">
        <f t="shared" si="0"/>
        <v>938936</v>
      </c>
      <c r="E11" s="307" t="str">
        <f t="shared" si="1"/>
        <v xml:space="preserve">2   </v>
      </c>
      <c r="F11" s="309">
        <f t="shared" si="2"/>
        <v>-992997</v>
      </c>
    </row>
    <row r="12" spans="1:18" x14ac:dyDescent="0.2">
      <c r="A12" s="318">
        <v>3</v>
      </c>
      <c r="B12" s="80">
        <v>994639</v>
      </c>
      <c r="C12" s="80">
        <v>939804</v>
      </c>
      <c r="D12" s="308">
        <f t="shared" si="0"/>
        <v>939804</v>
      </c>
      <c r="E12" s="307" t="str">
        <f t="shared" si="1"/>
        <v xml:space="preserve">3   </v>
      </c>
      <c r="F12" s="309">
        <f t="shared" si="2"/>
        <v>-994639</v>
      </c>
    </row>
    <row r="13" spans="1:18" x14ac:dyDescent="0.2">
      <c r="A13" s="318">
        <v>4</v>
      </c>
      <c r="B13" s="80">
        <v>984253</v>
      </c>
      <c r="C13" s="80">
        <v>932909</v>
      </c>
      <c r="D13" s="308">
        <f t="shared" si="0"/>
        <v>932909</v>
      </c>
      <c r="E13" s="307" t="str">
        <f t="shared" si="1"/>
        <v xml:space="preserve">4   </v>
      </c>
      <c r="F13" s="309">
        <f t="shared" si="2"/>
        <v>-984253</v>
      </c>
    </row>
    <row r="14" spans="1:18" x14ac:dyDescent="0.2">
      <c r="A14" s="318">
        <v>5</v>
      </c>
      <c r="B14" s="80">
        <v>989380</v>
      </c>
      <c r="C14" s="80">
        <v>935380</v>
      </c>
      <c r="D14" s="308">
        <f t="shared" si="0"/>
        <v>935380</v>
      </c>
      <c r="E14" s="307" t="str">
        <f t="shared" si="1"/>
        <v xml:space="preserve">5   </v>
      </c>
      <c r="F14" s="309">
        <f t="shared" si="2"/>
        <v>-989380</v>
      </c>
    </row>
    <row r="15" spans="1:18" x14ac:dyDescent="0.2">
      <c r="A15" s="318">
        <v>6</v>
      </c>
      <c r="B15" s="80">
        <v>935602</v>
      </c>
      <c r="C15" s="80">
        <v>885501</v>
      </c>
      <c r="D15" s="308">
        <f t="shared" si="0"/>
        <v>885501</v>
      </c>
      <c r="E15" s="307" t="str">
        <f t="shared" si="1"/>
        <v xml:space="preserve">6   </v>
      </c>
      <c r="F15" s="309">
        <f t="shared" si="2"/>
        <v>-935602</v>
      </c>
    </row>
    <row r="16" spans="1:18" x14ac:dyDescent="0.2">
      <c r="A16" s="318">
        <v>7</v>
      </c>
      <c r="B16" s="80">
        <v>871149</v>
      </c>
      <c r="C16" s="80">
        <v>826831</v>
      </c>
      <c r="D16" s="308">
        <f t="shared" si="0"/>
        <v>826831</v>
      </c>
      <c r="E16" s="307" t="str">
        <f t="shared" si="1"/>
        <v xml:space="preserve">7   </v>
      </c>
      <c r="F16" s="309">
        <f t="shared" si="2"/>
        <v>-871149</v>
      </c>
    </row>
    <row r="17" spans="1:6" x14ac:dyDescent="0.2">
      <c r="A17" s="318">
        <v>8</v>
      </c>
      <c r="B17" s="80">
        <v>881533</v>
      </c>
      <c r="C17" s="80">
        <v>837259</v>
      </c>
      <c r="D17" s="308">
        <f t="shared" si="0"/>
        <v>837259</v>
      </c>
      <c r="E17" s="307" t="str">
        <f t="shared" si="1"/>
        <v xml:space="preserve">8   </v>
      </c>
      <c r="F17" s="309">
        <f t="shared" si="2"/>
        <v>-881533</v>
      </c>
    </row>
    <row r="18" spans="1:6" x14ac:dyDescent="0.2">
      <c r="A18" s="318">
        <v>9</v>
      </c>
      <c r="B18" s="80">
        <v>875216</v>
      </c>
      <c r="C18" s="80">
        <v>835232</v>
      </c>
      <c r="D18" s="308">
        <f t="shared" si="0"/>
        <v>835232</v>
      </c>
      <c r="E18" s="307" t="str">
        <f t="shared" si="1"/>
        <v xml:space="preserve">9   </v>
      </c>
      <c r="F18" s="309">
        <f t="shared" si="2"/>
        <v>-875216</v>
      </c>
    </row>
    <row r="19" spans="1:6" x14ac:dyDescent="0.2">
      <c r="A19" s="318">
        <v>10</v>
      </c>
      <c r="B19" s="80">
        <v>830068</v>
      </c>
      <c r="C19" s="80">
        <v>788780</v>
      </c>
      <c r="D19" s="308">
        <f t="shared" si="0"/>
        <v>788780</v>
      </c>
      <c r="E19" s="307" t="str">
        <f t="shared" ref="E19:E50" si="3">A19&amp;"  "</f>
        <v xml:space="preserve">10  </v>
      </c>
      <c r="F19" s="309">
        <f t="shared" si="2"/>
        <v>-830068</v>
      </c>
    </row>
    <row r="20" spans="1:6" x14ac:dyDescent="0.2">
      <c r="A20" s="318">
        <v>11</v>
      </c>
      <c r="B20" s="80">
        <v>764225</v>
      </c>
      <c r="C20" s="80">
        <v>728568</v>
      </c>
      <c r="D20" s="308">
        <f t="shared" si="0"/>
        <v>728568</v>
      </c>
      <c r="E20" s="307" t="str">
        <f t="shared" si="3"/>
        <v xml:space="preserve">11  </v>
      </c>
      <c r="F20" s="309">
        <f t="shared" si="2"/>
        <v>-764225</v>
      </c>
    </row>
    <row r="21" spans="1:6" x14ac:dyDescent="0.2">
      <c r="A21" s="318">
        <v>12</v>
      </c>
      <c r="B21" s="80">
        <v>763917</v>
      </c>
      <c r="C21" s="80">
        <v>732176</v>
      </c>
      <c r="D21" s="308">
        <f t="shared" si="0"/>
        <v>732176</v>
      </c>
      <c r="E21" s="307" t="str">
        <f t="shared" si="3"/>
        <v xml:space="preserve">12  </v>
      </c>
      <c r="F21" s="309">
        <f t="shared" si="2"/>
        <v>-763917</v>
      </c>
    </row>
    <row r="22" spans="1:6" x14ac:dyDescent="0.2">
      <c r="A22" s="318">
        <v>13</v>
      </c>
      <c r="B22" s="80">
        <v>769286</v>
      </c>
      <c r="C22" s="80">
        <v>733693</v>
      </c>
      <c r="D22" s="308">
        <f t="shared" si="0"/>
        <v>733693</v>
      </c>
      <c r="E22" s="307" t="str">
        <f t="shared" si="3"/>
        <v xml:space="preserve">13  </v>
      </c>
      <c r="F22" s="309">
        <f t="shared" si="2"/>
        <v>-769286</v>
      </c>
    </row>
    <row r="23" spans="1:6" x14ac:dyDescent="0.2">
      <c r="A23" s="318">
        <v>14</v>
      </c>
      <c r="B23" s="80">
        <v>761618</v>
      </c>
      <c r="C23" s="80">
        <v>725180</v>
      </c>
      <c r="D23" s="308">
        <f t="shared" si="0"/>
        <v>725180</v>
      </c>
      <c r="E23" s="307" t="str">
        <f t="shared" si="3"/>
        <v xml:space="preserve">14  </v>
      </c>
      <c r="F23" s="309">
        <f t="shared" si="2"/>
        <v>-761618</v>
      </c>
    </row>
    <row r="24" spans="1:6" x14ac:dyDescent="0.2">
      <c r="A24" s="318">
        <v>15</v>
      </c>
      <c r="B24" s="80">
        <v>735520</v>
      </c>
      <c r="C24" s="80">
        <v>700604</v>
      </c>
      <c r="D24" s="308">
        <f t="shared" si="0"/>
        <v>700604</v>
      </c>
      <c r="E24" s="307" t="str">
        <f t="shared" si="3"/>
        <v xml:space="preserve">15  </v>
      </c>
      <c r="F24" s="309">
        <f t="shared" si="2"/>
        <v>-735520</v>
      </c>
    </row>
    <row r="25" spans="1:6" x14ac:dyDescent="0.2">
      <c r="A25" s="318">
        <v>16</v>
      </c>
      <c r="B25" s="80">
        <v>690228</v>
      </c>
      <c r="C25" s="80">
        <v>657129</v>
      </c>
      <c r="D25" s="308">
        <f t="shared" si="0"/>
        <v>657129</v>
      </c>
      <c r="E25" s="307" t="str">
        <f t="shared" si="3"/>
        <v xml:space="preserve">16  </v>
      </c>
      <c r="F25" s="309">
        <f t="shared" si="2"/>
        <v>-690228</v>
      </c>
    </row>
    <row r="26" spans="1:6" x14ac:dyDescent="0.2">
      <c r="A26" s="318">
        <v>17</v>
      </c>
      <c r="B26" s="80">
        <v>708107</v>
      </c>
      <c r="C26" s="80">
        <v>671472</v>
      </c>
      <c r="D26" s="308">
        <f t="shared" si="0"/>
        <v>671472</v>
      </c>
      <c r="E26" s="307" t="str">
        <f t="shared" si="3"/>
        <v xml:space="preserve">17  </v>
      </c>
      <c r="F26" s="309">
        <f t="shared" si="2"/>
        <v>-708107</v>
      </c>
    </row>
    <row r="27" spans="1:6" x14ac:dyDescent="0.2">
      <c r="A27" s="318">
        <v>18</v>
      </c>
      <c r="B27" s="80">
        <v>661017</v>
      </c>
      <c r="C27" s="80">
        <v>636329</v>
      </c>
      <c r="D27" s="308">
        <f t="shared" si="0"/>
        <v>636329</v>
      </c>
      <c r="E27" s="307" t="str">
        <f t="shared" si="3"/>
        <v xml:space="preserve">18  </v>
      </c>
      <c r="F27" s="309">
        <f t="shared" si="2"/>
        <v>-661017</v>
      </c>
    </row>
    <row r="28" spans="1:6" x14ac:dyDescent="0.2">
      <c r="A28" s="318">
        <v>19</v>
      </c>
      <c r="B28" s="80">
        <v>689608</v>
      </c>
      <c r="C28" s="80">
        <v>665922</v>
      </c>
      <c r="D28" s="308">
        <f t="shared" si="0"/>
        <v>665922</v>
      </c>
      <c r="E28" s="307" t="str">
        <f t="shared" si="3"/>
        <v xml:space="preserve">19  </v>
      </c>
      <c r="F28" s="309">
        <f t="shared" si="2"/>
        <v>-689608</v>
      </c>
    </row>
    <row r="29" spans="1:6" x14ac:dyDescent="0.2">
      <c r="A29" s="318">
        <v>20</v>
      </c>
      <c r="B29" s="80">
        <v>669051</v>
      </c>
      <c r="C29" s="80">
        <v>648653</v>
      </c>
      <c r="D29" s="308">
        <f t="shared" si="0"/>
        <v>648653</v>
      </c>
      <c r="E29" s="307" t="str">
        <f t="shared" si="3"/>
        <v xml:space="preserve">20  </v>
      </c>
      <c r="F29" s="309">
        <f t="shared" si="2"/>
        <v>-669051</v>
      </c>
    </row>
    <row r="30" spans="1:6" x14ac:dyDescent="0.2">
      <c r="A30" s="318">
        <v>21</v>
      </c>
      <c r="B30" s="80">
        <v>714022</v>
      </c>
      <c r="C30" s="80">
        <v>682999</v>
      </c>
      <c r="D30" s="308">
        <f t="shared" si="0"/>
        <v>682999</v>
      </c>
      <c r="E30" s="307" t="str">
        <f t="shared" si="3"/>
        <v xml:space="preserve">21  </v>
      </c>
      <c r="F30" s="309">
        <f t="shared" si="2"/>
        <v>-714022</v>
      </c>
    </row>
    <row r="31" spans="1:6" x14ac:dyDescent="0.2">
      <c r="A31" s="318">
        <v>22</v>
      </c>
      <c r="B31" s="80">
        <v>758464</v>
      </c>
      <c r="C31" s="80">
        <v>726087</v>
      </c>
      <c r="D31" s="308">
        <f t="shared" si="0"/>
        <v>726087</v>
      </c>
      <c r="E31" s="307" t="str">
        <f t="shared" si="3"/>
        <v xml:space="preserve">22  </v>
      </c>
      <c r="F31" s="309">
        <f t="shared" si="2"/>
        <v>-758464</v>
      </c>
    </row>
    <row r="32" spans="1:6" x14ac:dyDescent="0.2">
      <c r="A32" s="318">
        <v>23</v>
      </c>
      <c r="B32" s="80">
        <v>797403</v>
      </c>
      <c r="C32" s="80">
        <v>757711</v>
      </c>
      <c r="D32" s="308">
        <f t="shared" si="0"/>
        <v>757711</v>
      </c>
      <c r="E32" s="307" t="str">
        <f t="shared" si="3"/>
        <v xml:space="preserve">23  </v>
      </c>
      <c r="F32" s="309">
        <f t="shared" si="2"/>
        <v>-797403</v>
      </c>
    </row>
    <row r="33" spans="1:18" x14ac:dyDescent="0.2">
      <c r="A33" s="318">
        <v>24</v>
      </c>
      <c r="B33" s="80">
        <v>805179</v>
      </c>
      <c r="C33" s="80">
        <v>776245</v>
      </c>
      <c r="D33" s="308">
        <f t="shared" si="0"/>
        <v>776245</v>
      </c>
      <c r="E33" s="307" t="str">
        <f t="shared" si="3"/>
        <v xml:space="preserve">24  </v>
      </c>
      <c r="F33" s="309">
        <f t="shared" si="2"/>
        <v>-805179</v>
      </c>
    </row>
    <row r="34" spans="1:18" x14ac:dyDescent="0.2">
      <c r="A34" s="318">
        <v>25</v>
      </c>
      <c r="B34" s="80">
        <v>939735</v>
      </c>
      <c r="C34" s="80">
        <v>900830</v>
      </c>
      <c r="D34" s="308">
        <f t="shared" si="0"/>
        <v>900830</v>
      </c>
      <c r="E34" s="307" t="str">
        <f t="shared" si="3"/>
        <v xml:space="preserve">25  </v>
      </c>
      <c r="F34" s="309">
        <f t="shared" si="2"/>
        <v>-939735</v>
      </c>
    </row>
    <row r="35" spans="1:18" x14ac:dyDescent="0.2">
      <c r="A35" s="318">
        <v>26</v>
      </c>
      <c r="B35" s="80">
        <v>1049821</v>
      </c>
      <c r="C35" s="80">
        <v>997241</v>
      </c>
      <c r="D35" s="308">
        <f t="shared" si="0"/>
        <v>997241</v>
      </c>
      <c r="E35" s="307" t="str">
        <f t="shared" si="3"/>
        <v xml:space="preserve">26  </v>
      </c>
      <c r="F35" s="309">
        <f t="shared" si="2"/>
        <v>-1049821</v>
      </c>
    </row>
    <row r="36" spans="1:18" ht="20.25" x14ac:dyDescent="0.3">
      <c r="A36" s="318">
        <v>27</v>
      </c>
      <c r="B36" s="80">
        <v>1196552</v>
      </c>
      <c r="C36" s="80">
        <v>1150306</v>
      </c>
      <c r="D36" s="308">
        <f t="shared" si="0"/>
        <v>1150306</v>
      </c>
      <c r="E36" s="307" t="str">
        <f t="shared" si="3"/>
        <v xml:space="preserve">27  </v>
      </c>
      <c r="F36" s="309">
        <f t="shared" si="2"/>
        <v>-1196552</v>
      </c>
      <c r="H36" s="140" t="s">
        <v>270</v>
      </c>
      <c r="I36" s="127"/>
      <c r="J36" s="127"/>
      <c r="K36" s="127"/>
      <c r="L36" s="127"/>
      <c r="M36" s="127"/>
      <c r="N36" s="127"/>
      <c r="O36" s="140"/>
      <c r="P36" s="140"/>
      <c r="Q36" s="140"/>
      <c r="R36" s="140"/>
    </row>
    <row r="37" spans="1:18" x14ac:dyDescent="0.2">
      <c r="A37" s="318">
        <v>28</v>
      </c>
      <c r="B37" s="80">
        <v>1210934</v>
      </c>
      <c r="C37" s="80">
        <v>1178846</v>
      </c>
      <c r="D37" s="308">
        <f t="shared" si="0"/>
        <v>1178846</v>
      </c>
      <c r="E37" s="307" t="str">
        <f t="shared" si="3"/>
        <v xml:space="preserve">28  </v>
      </c>
      <c r="F37" s="309">
        <f t="shared" si="2"/>
        <v>-1210934</v>
      </c>
    </row>
    <row r="38" spans="1:18" x14ac:dyDescent="0.2">
      <c r="A38" s="318">
        <v>29</v>
      </c>
      <c r="B38" s="80">
        <v>1260436</v>
      </c>
      <c r="C38" s="80">
        <v>1235159</v>
      </c>
      <c r="D38" s="308">
        <f t="shared" si="0"/>
        <v>1235159</v>
      </c>
      <c r="E38" s="307" t="str">
        <f t="shared" si="3"/>
        <v xml:space="preserve">29  </v>
      </c>
      <c r="F38" s="309">
        <f t="shared" si="2"/>
        <v>-1260436</v>
      </c>
    </row>
    <row r="39" spans="1:18" x14ac:dyDescent="0.2">
      <c r="A39" s="318">
        <v>30</v>
      </c>
      <c r="B39" s="80">
        <v>1319810</v>
      </c>
      <c r="C39" s="80">
        <v>1290218</v>
      </c>
      <c r="D39" s="308">
        <f t="shared" si="0"/>
        <v>1290218</v>
      </c>
      <c r="E39" s="307" t="str">
        <f t="shared" si="3"/>
        <v xml:space="preserve">30  </v>
      </c>
      <c r="F39" s="309">
        <f t="shared" si="2"/>
        <v>-1319810</v>
      </c>
    </row>
    <row r="40" spans="1:18" x14ac:dyDescent="0.2">
      <c r="A40" s="318">
        <v>31</v>
      </c>
      <c r="B40" s="80">
        <v>1302868</v>
      </c>
      <c r="C40" s="80">
        <v>1286729</v>
      </c>
      <c r="D40" s="308">
        <f t="shared" si="0"/>
        <v>1286729</v>
      </c>
      <c r="E40" s="307" t="str">
        <f t="shared" si="3"/>
        <v xml:space="preserve">31  </v>
      </c>
      <c r="F40" s="309">
        <f t="shared" si="2"/>
        <v>-1302868</v>
      </c>
    </row>
    <row r="41" spans="1:18" x14ac:dyDescent="0.2">
      <c r="A41" s="318">
        <v>32</v>
      </c>
      <c r="B41" s="80">
        <v>1273059</v>
      </c>
      <c r="C41" s="80">
        <v>1278421</v>
      </c>
      <c r="D41" s="308">
        <f t="shared" ref="D41:D72" si="4">MIN(B41:C41)</f>
        <v>1273059</v>
      </c>
      <c r="E41" s="307" t="str">
        <f t="shared" si="3"/>
        <v xml:space="preserve">32  </v>
      </c>
      <c r="F41" s="309">
        <f t="shared" si="2"/>
        <v>-1273059</v>
      </c>
    </row>
    <row r="42" spans="1:18" x14ac:dyDescent="0.2">
      <c r="A42" s="318">
        <v>33</v>
      </c>
      <c r="B42" s="80">
        <v>1241926</v>
      </c>
      <c r="C42" s="80">
        <v>1242393</v>
      </c>
      <c r="D42" s="308">
        <f t="shared" si="4"/>
        <v>1241926</v>
      </c>
      <c r="E42" s="307" t="str">
        <f t="shared" si="3"/>
        <v xml:space="preserve">33  </v>
      </c>
      <c r="F42" s="309">
        <f t="shared" si="2"/>
        <v>-1241926</v>
      </c>
    </row>
    <row r="43" spans="1:18" x14ac:dyDescent="0.2">
      <c r="A43" s="318">
        <v>34</v>
      </c>
      <c r="B43" s="80">
        <v>1262849</v>
      </c>
      <c r="C43" s="80">
        <v>1267375</v>
      </c>
      <c r="D43" s="308">
        <f t="shared" si="4"/>
        <v>1262849</v>
      </c>
      <c r="E43" s="307" t="str">
        <f t="shared" si="3"/>
        <v xml:space="preserve">34  </v>
      </c>
      <c r="F43" s="309">
        <f t="shared" si="2"/>
        <v>-1262849</v>
      </c>
    </row>
    <row r="44" spans="1:18" x14ac:dyDescent="0.2">
      <c r="A44" s="318">
        <v>35</v>
      </c>
      <c r="B44" s="80">
        <v>1179407</v>
      </c>
      <c r="C44" s="80">
        <v>1194463</v>
      </c>
      <c r="D44" s="308">
        <f t="shared" si="4"/>
        <v>1179407</v>
      </c>
      <c r="E44" s="307" t="str">
        <f t="shared" si="3"/>
        <v xml:space="preserve">35  </v>
      </c>
      <c r="F44" s="309">
        <f t="shared" si="2"/>
        <v>-1179407</v>
      </c>
    </row>
    <row r="45" spans="1:18" x14ac:dyDescent="0.2">
      <c r="A45" s="318">
        <v>36</v>
      </c>
      <c r="B45" s="80">
        <v>1119464</v>
      </c>
      <c r="C45" s="80">
        <v>1139573</v>
      </c>
      <c r="D45" s="308">
        <f t="shared" si="4"/>
        <v>1119464</v>
      </c>
      <c r="E45" s="307" t="str">
        <f t="shared" si="3"/>
        <v xml:space="preserve">36  </v>
      </c>
      <c r="F45" s="309">
        <f t="shared" si="2"/>
        <v>-1119464</v>
      </c>
    </row>
    <row r="46" spans="1:18" x14ac:dyDescent="0.2">
      <c r="A46" s="318">
        <v>37</v>
      </c>
      <c r="B46" s="80">
        <v>1186187</v>
      </c>
      <c r="C46" s="80">
        <v>1213400</v>
      </c>
      <c r="D46" s="308">
        <f t="shared" si="4"/>
        <v>1186187</v>
      </c>
      <c r="E46" s="307" t="str">
        <f t="shared" si="3"/>
        <v xml:space="preserve">37  </v>
      </c>
      <c r="F46" s="309">
        <f t="shared" si="2"/>
        <v>-1186187</v>
      </c>
    </row>
    <row r="47" spans="1:18" x14ac:dyDescent="0.2">
      <c r="A47" s="318">
        <v>38</v>
      </c>
      <c r="B47" s="80">
        <v>1084298</v>
      </c>
      <c r="C47" s="80">
        <v>1121021</v>
      </c>
      <c r="D47" s="308">
        <f t="shared" si="4"/>
        <v>1084298</v>
      </c>
      <c r="E47" s="307" t="str">
        <f t="shared" si="3"/>
        <v xml:space="preserve">38  </v>
      </c>
      <c r="F47" s="309">
        <f t="shared" si="2"/>
        <v>-1084298</v>
      </c>
    </row>
    <row r="48" spans="1:18" x14ac:dyDescent="0.2">
      <c r="A48" s="318">
        <v>39</v>
      </c>
      <c r="B48" s="80">
        <v>1066244</v>
      </c>
      <c r="C48" s="80">
        <v>1120701</v>
      </c>
      <c r="D48" s="308">
        <f t="shared" si="4"/>
        <v>1066244</v>
      </c>
      <c r="E48" s="307" t="str">
        <f t="shared" si="3"/>
        <v xml:space="preserve">39  </v>
      </c>
      <c r="F48" s="309">
        <f t="shared" si="2"/>
        <v>-1066244</v>
      </c>
    </row>
    <row r="49" spans="1:18" x14ac:dyDescent="0.2">
      <c r="A49" s="318">
        <v>40</v>
      </c>
      <c r="B49" s="80">
        <v>1025215</v>
      </c>
      <c r="C49" s="80">
        <v>1090156</v>
      </c>
      <c r="D49" s="308">
        <f t="shared" si="4"/>
        <v>1025215</v>
      </c>
      <c r="E49" s="307" t="str">
        <f t="shared" si="3"/>
        <v xml:space="preserve">40  </v>
      </c>
      <c r="F49" s="309">
        <f t="shared" si="2"/>
        <v>-1025215</v>
      </c>
    </row>
    <row r="50" spans="1:18" x14ac:dyDescent="0.2">
      <c r="A50" s="318">
        <v>41</v>
      </c>
      <c r="B50" s="80">
        <v>1031313</v>
      </c>
      <c r="C50" s="80">
        <v>1100616</v>
      </c>
      <c r="D50" s="308">
        <f t="shared" si="4"/>
        <v>1031313</v>
      </c>
      <c r="E50" s="307" t="str">
        <f t="shared" si="3"/>
        <v xml:space="preserve">41  </v>
      </c>
      <c r="F50" s="309">
        <f t="shared" si="2"/>
        <v>-1031313</v>
      </c>
    </row>
    <row r="51" spans="1:18" x14ac:dyDescent="0.2">
      <c r="A51" s="318">
        <v>42</v>
      </c>
      <c r="B51" s="80">
        <v>1032253</v>
      </c>
      <c r="C51" s="80">
        <v>1114405</v>
      </c>
      <c r="D51" s="308">
        <f t="shared" si="4"/>
        <v>1032253</v>
      </c>
      <c r="E51" s="307" t="str">
        <f t="shared" ref="E51:E82" si="5">A51&amp;"  "</f>
        <v xml:space="preserve">42  </v>
      </c>
      <c r="F51" s="309">
        <f t="shared" si="2"/>
        <v>-1032253</v>
      </c>
    </row>
    <row r="52" spans="1:18" x14ac:dyDescent="0.2">
      <c r="A52" s="318">
        <v>43</v>
      </c>
      <c r="B52" s="80">
        <v>991476</v>
      </c>
      <c r="C52" s="80">
        <v>1068984</v>
      </c>
      <c r="D52" s="308">
        <f t="shared" si="4"/>
        <v>991476</v>
      </c>
      <c r="E52" s="307" t="str">
        <f t="shared" si="5"/>
        <v xml:space="preserve">43  </v>
      </c>
      <c r="F52" s="309">
        <f t="shared" si="2"/>
        <v>-991476</v>
      </c>
    </row>
    <row r="53" spans="1:18" x14ac:dyDescent="0.2">
      <c r="A53" s="318">
        <v>44</v>
      </c>
      <c r="B53" s="80">
        <v>960904</v>
      </c>
      <c r="C53" s="80">
        <v>1038137</v>
      </c>
      <c r="D53" s="308">
        <f t="shared" si="4"/>
        <v>960904</v>
      </c>
      <c r="E53" s="307" t="str">
        <f t="shared" si="5"/>
        <v xml:space="preserve">44  </v>
      </c>
      <c r="F53" s="309">
        <f t="shared" si="2"/>
        <v>-960904</v>
      </c>
    </row>
    <row r="54" spans="1:18" x14ac:dyDescent="0.2">
      <c r="A54" s="318">
        <v>45</v>
      </c>
      <c r="B54" s="80">
        <v>960931</v>
      </c>
      <c r="C54" s="80">
        <v>1042711</v>
      </c>
      <c r="D54" s="308">
        <f t="shared" si="4"/>
        <v>960931</v>
      </c>
      <c r="E54" s="307" t="str">
        <f t="shared" si="5"/>
        <v xml:space="preserve">45  </v>
      </c>
      <c r="F54" s="309">
        <f t="shared" si="2"/>
        <v>-960931</v>
      </c>
    </row>
    <row r="55" spans="1:18" x14ac:dyDescent="0.2">
      <c r="A55" s="318">
        <v>46</v>
      </c>
      <c r="B55" s="80">
        <v>926587</v>
      </c>
      <c r="C55" s="80">
        <v>1001904</v>
      </c>
      <c r="D55" s="308">
        <f t="shared" si="4"/>
        <v>926587</v>
      </c>
      <c r="E55" s="307" t="str">
        <f t="shared" si="5"/>
        <v xml:space="preserve">46  </v>
      </c>
      <c r="F55" s="309">
        <f t="shared" si="2"/>
        <v>-926587</v>
      </c>
    </row>
    <row r="56" spans="1:18" x14ac:dyDescent="0.2">
      <c r="A56" s="318">
        <v>47</v>
      </c>
      <c r="B56" s="80">
        <v>964631</v>
      </c>
      <c r="C56" s="80">
        <v>1037962</v>
      </c>
      <c r="D56" s="308">
        <f t="shared" si="4"/>
        <v>964631</v>
      </c>
      <c r="E56" s="307" t="str">
        <f t="shared" si="5"/>
        <v xml:space="preserve">47  </v>
      </c>
      <c r="F56" s="309">
        <f t="shared" si="2"/>
        <v>-964631</v>
      </c>
    </row>
    <row r="57" spans="1:18" x14ac:dyDescent="0.2">
      <c r="A57" s="318">
        <v>48</v>
      </c>
      <c r="B57" s="80">
        <v>855087</v>
      </c>
      <c r="C57" s="80">
        <v>940500</v>
      </c>
      <c r="D57" s="308">
        <f t="shared" si="4"/>
        <v>855087</v>
      </c>
      <c r="E57" s="307" t="str">
        <f t="shared" si="5"/>
        <v xml:space="preserve">48  </v>
      </c>
      <c r="F57" s="309">
        <f t="shared" si="2"/>
        <v>-855087</v>
      </c>
    </row>
    <row r="58" spans="1:18" x14ac:dyDescent="0.2">
      <c r="A58" s="318">
        <v>49</v>
      </c>
      <c r="B58" s="80">
        <v>839154</v>
      </c>
      <c r="C58" s="80">
        <v>930097</v>
      </c>
      <c r="D58" s="308">
        <f t="shared" si="4"/>
        <v>839154</v>
      </c>
      <c r="E58" s="307" t="str">
        <f t="shared" si="5"/>
        <v xml:space="preserve">49  </v>
      </c>
      <c r="F58" s="309">
        <f t="shared" si="2"/>
        <v>-839154</v>
      </c>
    </row>
    <row r="59" spans="1:18" x14ac:dyDescent="0.2">
      <c r="A59" s="318">
        <v>50</v>
      </c>
      <c r="B59" s="80">
        <v>816007</v>
      </c>
      <c r="C59" s="80">
        <v>918297</v>
      </c>
      <c r="D59" s="308">
        <f t="shared" si="4"/>
        <v>816007</v>
      </c>
      <c r="E59" s="307" t="str">
        <f t="shared" si="5"/>
        <v xml:space="preserve">50  </v>
      </c>
      <c r="F59" s="309">
        <f t="shared" si="2"/>
        <v>-816007</v>
      </c>
    </row>
    <row r="60" spans="1:18" x14ac:dyDescent="0.2">
      <c r="A60" s="318">
        <v>51</v>
      </c>
      <c r="B60" s="80">
        <v>834345</v>
      </c>
      <c r="C60" s="80">
        <v>953731</v>
      </c>
      <c r="D60" s="308">
        <f t="shared" si="4"/>
        <v>834345</v>
      </c>
      <c r="E60" s="307" t="str">
        <f t="shared" si="5"/>
        <v xml:space="preserve">51  </v>
      </c>
      <c r="F60" s="309">
        <f t="shared" si="2"/>
        <v>-834345</v>
      </c>
    </row>
    <row r="61" spans="1:18" x14ac:dyDescent="0.2">
      <c r="A61" s="318">
        <v>52</v>
      </c>
      <c r="B61" s="80">
        <v>875116</v>
      </c>
      <c r="C61" s="80">
        <v>1009490</v>
      </c>
      <c r="D61" s="308">
        <f t="shared" si="4"/>
        <v>875116</v>
      </c>
      <c r="E61" s="307" t="str">
        <f t="shared" si="5"/>
        <v xml:space="preserve">52  </v>
      </c>
      <c r="F61" s="309">
        <f t="shared" si="2"/>
        <v>-875116</v>
      </c>
    </row>
    <row r="62" spans="1:18" x14ac:dyDescent="0.2">
      <c r="A62" s="318">
        <v>53</v>
      </c>
      <c r="B62" s="80">
        <v>880936</v>
      </c>
      <c r="C62" s="80">
        <v>1035454</v>
      </c>
      <c r="D62" s="308">
        <f t="shared" si="4"/>
        <v>880936</v>
      </c>
      <c r="E62" s="307" t="str">
        <f t="shared" si="5"/>
        <v xml:space="preserve">53  </v>
      </c>
      <c r="F62" s="309">
        <f t="shared" si="2"/>
        <v>-880936</v>
      </c>
    </row>
    <row r="63" spans="1:18" x14ac:dyDescent="0.2">
      <c r="A63" s="318">
        <v>54</v>
      </c>
      <c r="B63" s="80">
        <v>937524</v>
      </c>
      <c r="C63" s="80">
        <v>1111442</v>
      </c>
      <c r="D63" s="308">
        <f t="shared" si="4"/>
        <v>937524</v>
      </c>
      <c r="E63" s="307" t="str">
        <f t="shared" si="5"/>
        <v xml:space="preserve">54  </v>
      </c>
      <c r="F63" s="309">
        <f t="shared" si="2"/>
        <v>-937524</v>
      </c>
    </row>
    <row r="64" spans="1:18" ht="20.25" x14ac:dyDescent="0.3">
      <c r="A64" s="318">
        <v>55</v>
      </c>
      <c r="B64" s="80">
        <v>958476</v>
      </c>
      <c r="C64" s="80">
        <v>1160756</v>
      </c>
      <c r="D64" s="308">
        <f t="shared" si="4"/>
        <v>958476</v>
      </c>
      <c r="E64" s="307" t="str">
        <f t="shared" si="5"/>
        <v xml:space="preserve">55  </v>
      </c>
      <c r="F64" s="309">
        <f t="shared" si="2"/>
        <v>-958476</v>
      </c>
      <c r="H64" s="140" t="s">
        <v>273</v>
      </c>
      <c r="I64" s="127"/>
      <c r="J64" s="127"/>
      <c r="K64" s="127"/>
      <c r="L64" s="127"/>
      <c r="M64" s="127"/>
      <c r="N64" s="127"/>
      <c r="O64" s="140"/>
      <c r="P64" s="140"/>
      <c r="Q64" s="140"/>
      <c r="R64" s="140"/>
    </row>
    <row r="65" spans="1:6" x14ac:dyDescent="0.2">
      <c r="A65" s="318">
        <v>56</v>
      </c>
      <c r="B65" s="80">
        <v>995119</v>
      </c>
      <c r="C65" s="80">
        <v>1216455</v>
      </c>
      <c r="D65" s="308">
        <f t="shared" si="4"/>
        <v>995119</v>
      </c>
      <c r="E65" s="307" t="str">
        <f t="shared" si="5"/>
        <v xml:space="preserve">56  </v>
      </c>
      <c r="F65" s="309">
        <f t="shared" si="2"/>
        <v>-995119</v>
      </c>
    </row>
    <row r="66" spans="1:6" x14ac:dyDescent="0.2">
      <c r="A66" s="318">
        <v>57</v>
      </c>
      <c r="B66" s="80">
        <v>1061617</v>
      </c>
      <c r="C66" s="80">
        <v>1306096</v>
      </c>
      <c r="D66" s="308">
        <f t="shared" si="4"/>
        <v>1061617</v>
      </c>
      <c r="E66" s="307" t="str">
        <f t="shared" si="5"/>
        <v xml:space="preserve">57  </v>
      </c>
      <c r="F66" s="309">
        <f t="shared" si="2"/>
        <v>-1061617</v>
      </c>
    </row>
    <row r="67" spans="1:6" x14ac:dyDescent="0.2">
      <c r="A67" s="318">
        <v>58</v>
      </c>
      <c r="B67" s="80">
        <v>960109</v>
      </c>
      <c r="C67" s="80">
        <v>1227192</v>
      </c>
      <c r="D67" s="308">
        <f t="shared" si="4"/>
        <v>960109</v>
      </c>
      <c r="E67" s="307" t="str">
        <f t="shared" si="5"/>
        <v xml:space="preserve">58  </v>
      </c>
      <c r="F67" s="309">
        <f t="shared" si="2"/>
        <v>-960109</v>
      </c>
    </row>
    <row r="68" spans="1:6" x14ac:dyDescent="0.2">
      <c r="A68" s="318">
        <v>59</v>
      </c>
      <c r="B68" s="80">
        <v>937527</v>
      </c>
      <c r="C68" s="80">
        <v>1226037</v>
      </c>
      <c r="D68" s="308">
        <f t="shared" si="4"/>
        <v>937527</v>
      </c>
      <c r="E68" s="307" t="str">
        <f t="shared" si="5"/>
        <v xml:space="preserve">59  </v>
      </c>
      <c r="F68" s="309">
        <f t="shared" si="2"/>
        <v>-937527</v>
      </c>
    </row>
    <row r="69" spans="1:6" x14ac:dyDescent="0.2">
      <c r="A69" s="318">
        <v>60</v>
      </c>
      <c r="B69" s="80">
        <v>897057</v>
      </c>
      <c r="C69" s="80">
        <v>1192351</v>
      </c>
      <c r="D69" s="308">
        <f t="shared" si="4"/>
        <v>897057</v>
      </c>
      <c r="E69" s="307" t="str">
        <f t="shared" si="5"/>
        <v xml:space="preserve">60  </v>
      </c>
      <c r="F69" s="309">
        <f t="shared" si="2"/>
        <v>-897057</v>
      </c>
    </row>
    <row r="70" spans="1:6" x14ac:dyDescent="0.2">
      <c r="A70" s="318">
        <v>61</v>
      </c>
      <c r="B70" s="80">
        <v>842058</v>
      </c>
      <c r="C70" s="80">
        <v>1158348</v>
      </c>
      <c r="D70" s="308">
        <f t="shared" si="4"/>
        <v>842058</v>
      </c>
      <c r="E70" s="307" t="str">
        <f t="shared" si="5"/>
        <v xml:space="preserve">61  </v>
      </c>
      <c r="F70" s="309">
        <f t="shared" si="2"/>
        <v>-842058</v>
      </c>
    </row>
    <row r="71" spans="1:6" x14ac:dyDescent="0.2">
      <c r="A71" s="318">
        <v>62</v>
      </c>
      <c r="B71" s="80">
        <v>822660</v>
      </c>
      <c r="C71" s="80">
        <v>1168582</v>
      </c>
      <c r="D71" s="308">
        <f t="shared" si="4"/>
        <v>822660</v>
      </c>
      <c r="E71" s="307" t="str">
        <f t="shared" si="5"/>
        <v xml:space="preserve">62  </v>
      </c>
      <c r="F71" s="309">
        <f t="shared" si="2"/>
        <v>-822660</v>
      </c>
    </row>
    <row r="72" spans="1:6" x14ac:dyDescent="0.2">
      <c r="A72" s="318">
        <v>63</v>
      </c>
      <c r="B72" s="80">
        <v>793031</v>
      </c>
      <c r="C72" s="80">
        <v>1161643</v>
      </c>
      <c r="D72" s="308">
        <f t="shared" si="4"/>
        <v>793031</v>
      </c>
      <c r="E72" s="307" t="str">
        <f t="shared" si="5"/>
        <v xml:space="preserve">63  </v>
      </c>
      <c r="F72" s="309">
        <f t="shared" si="2"/>
        <v>-793031</v>
      </c>
    </row>
    <row r="73" spans="1:6" x14ac:dyDescent="0.2">
      <c r="A73" s="318">
        <v>64</v>
      </c>
      <c r="B73" s="80">
        <v>700374</v>
      </c>
      <c r="C73" s="80">
        <v>1046813</v>
      </c>
      <c r="D73" s="308">
        <f t="shared" ref="D73:D104" si="6">MIN(B73:C73)</f>
        <v>700374</v>
      </c>
      <c r="E73" s="307" t="str">
        <f t="shared" si="5"/>
        <v xml:space="preserve">64  </v>
      </c>
      <c r="F73" s="309">
        <f t="shared" si="2"/>
        <v>-700374</v>
      </c>
    </row>
    <row r="74" spans="1:6" x14ac:dyDescent="0.2">
      <c r="A74" s="318">
        <v>65</v>
      </c>
      <c r="B74" s="80">
        <v>687950</v>
      </c>
      <c r="C74" s="80">
        <v>1054666</v>
      </c>
      <c r="D74" s="308">
        <f t="shared" si="6"/>
        <v>687950</v>
      </c>
      <c r="E74" s="307" t="str">
        <f t="shared" si="5"/>
        <v xml:space="preserve">65  </v>
      </c>
      <c r="F74" s="309">
        <f t="shared" ref="F74:F109" si="7">-B74</f>
        <v>-687950</v>
      </c>
    </row>
    <row r="75" spans="1:6" x14ac:dyDescent="0.2">
      <c r="A75" s="318">
        <v>66</v>
      </c>
      <c r="B75" s="80">
        <v>643199</v>
      </c>
      <c r="C75" s="80">
        <v>1008789</v>
      </c>
      <c r="D75" s="308">
        <f t="shared" si="6"/>
        <v>643199</v>
      </c>
      <c r="E75" s="307" t="str">
        <f t="shared" si="5"/>
        <v xml:space="preserve">66  </v>
      </c>
      <c r="F75" s="309">
        <f t="shared" si="7"/>
        <v>-643199</v>
      </c>
    </row>
    <row r="76" spans="1:6" x14ac:dyDescent="0.2">
      <c r="A76" s="318">
        <v>67</v>
      </c>
      <c r="B76" s="80">
        <v>630592</v>
      </c>
      <c r="C76" s="80">
        <v>995606</v>
      </c>
      <c r="D76" s="308">
        <f t="shared" si="6"/>
        <v>630592</v>
      </c>
      <c r="E76" s="307" t="str">
        <f t="shared" si="5"/>
        <v xml:space="preserve">67  </v>
      </c>
      <c r="F76" s="309">
        <f t="shared" si="7"/>
        <v>-630592</v>
      </c>
    </row>
    <row r="77" spans="1:6" x14ac:dyDescent="0.2">
      <c r="A77" s="318">
        <v>68</v>
      </c>
      <c r="B77" s="80">
        <v>606506</v>
      </c>
      <c r="C77" s="80">
        <v>1003436</v>
      </c>
      <c r="D77" s="308">
        <f t="shared" si="6"/>
        <v>606506</v>
      </c>
      <c r="E77" s="307" t="str">
        <f t="shared" si="5"/>
        <v xml:space="preserve">68  </v>
      </c>
      <c r="F77" s="309">
        <f t="shared" si="7"/>
        <v>-606506</v>
      </c>
    </row>
    <row r="78" spans="1:6" x14ac:dyDescent="0.2">
      <c r="A78" s="318">
        <v>69</v>
      </c>
      <c r="B78" s="80">
        <v>485763</v>
      </c>
      <c r="C78" s="80">
        <v>820491</v>
      </c>
      <c r="D78" s="308">
        <f t="shared" si="6"/>
        <v>485763</v>
      </c>
      <c r="E78" s="307" t="str">
        <f t="shared" si="5"/>
        <v xml:space="preserve">69  </v>
      </c>
      <c r="F78" s="309">
        <f t="shared" si="7"/>
        <v>-485763</v>
      </c>
    </row>
    <row r="79" spans="1:6" x14ac:dyDescent="0.2">
      <c r="A79" s="318">
        <v>70</v>
      </c>
      <c r="B79" s="80">
        <v>457818</v>
      </c>
      <c r="C79" s="80">
        <v>791039</v>
      </c>
      <c r="D79" s="308">
        <f t="shared" si="6"/>
        <v>457818</v>
      </c>
      <c r="E79" s="307" t="str">
        <f t="shared" si="5"/>
        <v xml:space="preserve">70  </v>
      </c>
      <c r="F79" s="309">
        <f t="shared" si="7"/>
        <v>-457818</v>
      </c>
    </row>
    <row r="80" spans="1:6" x14ac:dyDescent="0.2">
      <c r="A80" s="318">
        <v>71</v>
      </c>
      <c r="B80" s="80">
        <v>390265</v>
      </c>
      <c r="C80" s="80">
        <v>703660</v>
      </c>
      <c r="D80" s="308">
        <f t="shared" si="6"/>
        <v>390265</v>
      </c>
      <c r="E80" s="307" t="str">
        <f t="shared" si="5"/>
        <v xml:space="preserve">71  </v>
      </c>
      <c r="F80" s="309">
        <f t="shared" si="7"/>
        <v>-390265</v>
      </c>
    </row>
    <row r="81" spans="1:6" x14ac:dyDescent="0.2">
      <c r="A81" s="318">
        <v>72</v>
      </c>
      <c r="B81" s="80">
        <v>232662</v>
      </c>
      <c r="C81" s="80">
        <v>426821</v>
      </c>
      <c r="D81" s="308">
        <f t="shared" si="6"/>
        <v>232662</v>
      </c>
      <c r="E81" s="307" t="str">
        <f t="shared" si="5"/>
        <v xml:space="preserve">72  </v>
      </c>
      <c r="F81" s="309">
        <f t="shared" si="7"/>
        <v>-232662</v>
      </c>
    </row>
    <row r="82" spans="1:6" x14ac:dyDescent="0.2">
      <c r="A82" s="318">
        <v>73</v>
      </c>
      <c r="B82" s="80">
        <v>165340</v>
      </c>
      <c r="C82" s="80">
        <v>317678</v>
      </c>
      <c r="D82" s="308">
        <f t="shared" si="6"/>
        <v>165340</v>
      </c>
      <c r="E82" s="307" t="str">
        <f t="shared" si="5"/>
        <v xml:space="preserve">73  </v>
      </c>
      <c r="F82" s="309">
        <f t="shared" si="7"/>
        <v>-165340</v>
      </c>
    </row>
    <row r="83" spans="1:6" x14ac:dyDescent="0.2">
      <c r="A83" s="318">
        <v>74</v>
      </c>
      <c r="B83" s="80">
        <v>145488</v>
      </c>
      <c r="C83" s="80">
        <v>288729</v>
      </c>
      <c r="D83" s="308">
        <f t="shared" si="6"/>
        <v>145488</v>
      </c>
      <c r="E83" s="307" t="str">
        <f t="shared" ref="E83:E108" si="8">A83&amp;"  "</f>
        <v xml:space="preserve">74  </v>
      </c>
      <c r="F83" s="309">
        <f t="shared" si="7"/>
        <v>-145488</v>
      </c>
    </row>
    <row r="84" spans="1:6" x14ac:dyDescent="0.2">
      <c r="A84" s="318">
        <v>75</v>
      </c>
      <c r="B84" s="80">
        <v>196420</v>
      </c>
      <c r="C84" s="80">
        <v>428274</v>
      </c>
      <c r="D84" s="308">
        <f t="shared" si="6"/>
        <v>196420</v>
      </c>
      <c r="E84" s="307" t="str">
        <f t="shared" si="8"/>
        <v xml:space="preserve">75  </v>
      </c>
      <c r="F84" s="309">
        <f t="shared" si="7"/>
        <v>-196420</v>
      </c>
    </row>
    <row r="85" spans="1:6" x14ac:dyDescent="0.2">
      <c r="A85" s="318">
        <v>76</v>
      </c>
      <c r="B85" s="80">
        <v>284362</v>
      </c>
      <c r="C85" s="80">
        <v>653378</v>
      </c>
      <c r="D85" s="308">
        <f t="shared" si="6"/>
        <v>284362</v>
      </c>
      <c r="E85" s="307" t="str">
        <f t="shared" si="8"/>
        <v xml:space="preserve">76  </v>
      </c>
      <c r="F85" s="309">
        <f t="shared" si="7"/>
        <v>-284362</v>
      </c>
    </row>
    <row r="86" spans="1:6" x14ac:dyDescent="0.2">
      <c r="A86" s="318">
        <v>77</v>
      </c>
      <c r="B86" s="80">
        <v>294554</v>
      </c>
      <c r="C86" s="80">
        <v>686166</v>
      </c>
      <c r="D86" s="308">
        <f t="shared" si="6"/>
        <v>294554</v>
      </c>
      <c r="E86" s="307" t="str">
        <f t="shared" si="8"/>
        <v xml:space="preserve">77  </v>
      </c>
      <c r="F86" s="309">
        <f t="shared" si="7"/>
        <v>-294554</v>
      </c>
    </row>
    <row r="87" spans="1:6" x14ac:dyDescent="0.2">
      <c r="A87" s="318">
        <v>78</v>
      </c>
      <c r="B87" s="80">
        <v>290512</v>
      </c>
      <c r="C87" s="80">
        <v>723811</v>
      </c>
      <c r="D87" s="308">
        <f t="shared" si="6"/>
        <v>290512</v>
      </c>
      <c r="E87" s="307" t="str">
        <f t="shared" si="8"/>
        <v xml:space="preserve">78  </v>
      </c>
      <c r="F87" s="309">
        <f t="shared" si="7"/>
        <v>-290512</v>
      </c>
    </row>
    <row r="88" spans="1:6" x14ac:dyDescent="0.2">
      <c r="A88" s="318">
        <v>79</v>
      </c>
      <c r="B88" s="80">
        <v>267122</v>
      </c>
      <c r="C88" s="80">
        <v>696285</v>
      </c>
      <c r="D88" s="308">
        <f t="shared" si="6"/>
        <v>267122</v>
      </c>
      <c r="E88" s="307" t="str">
        <f t="shared" si="8"/>
        <v xml:space="preserve">79  </v>
      </c>
      <c r="F88" s="309">
        <f t="shared" si="7"/>
        <v>-267122</v>
      </c>
    </row>
    <row r="89" spans="1:6" x14ac:dyDescent="0.2">
      <c r="A89" s="318">
        <v>80</v>
      </c>
      <c r="B89" s="80">
        <v>257654</v>
      </c>
      <c r="C89" s="80">
        <v>662226</v>
      </c>
      <c r="D89" s="308">
        <f t="shared" si="6"/>
        <v>257654</v>
      </c>
      <c r="E89" s="307" t="str">
        <f t="shared" si="8"/>
        <v xml:space="preserve">80  </v>
      </c>
      <c r="F89" s="309">
        <f t="shared" si="7"/>
        <v>-257654</v>
      </c>
    </row>
    <row r="90" spans="1:6" x14ac:dyDescent="0.2">
      <c r="A90" s="318">
        <v>81</v>
      </c>
      <c r="B90" s="80">
        <v>188035</v>
      </c>
      <c r="C90" s="80">
        <v>501308</v>
      </c>
      <c r="D90" s="308">
        <f t="shared" si="6"/>
        <v>188035</v>
      </c>
      <c r="E90" s="307" t="str">
        <f t="shared" si="8"/>
        <v xml:space="preserve">81  </v>
      </c>
      <c r="F90" s="309">
        <f t="shared" si="7"/>
        <v>-188035</v>
      </c>
    </row>
    <row r="91" spans="1:6" x14ac:dyDescent="0.2">
      <c r="A91" s="318">
        <v>82</v>
      </c>
      <c r="B91" s="80">
        <v>149812</v>
      </c>
      <c r="C91" s="80">
        <v>409477</v>
      </c>
      <c r="D91" s="308">
        <f t="shared" si="6"/>
        <v>149812</v>
      </c>
      <c r="E91" s="307" t="str">
        <f t="shared" si="8"/>
        <v xml:space="preserve">82  </v>
      </c>
      <c r="F91" s="309">
        <f t="shared" si="7"/>
        <v>-149812</v>
      </c>
    </row>
    <row r="92" spans="1:6" x14ac:dyDescent="0.2">
      <c r="A92" s="318">
        <v>83</v>
      </c>
      <c r="B92" s="80">
        <v>102801</v>
      </c>
      <c r="C92" s="80">
        <v>296031</v>
      </c>
      <c r="D92" s="308">
        <f t="shared" si="6"/>
        <v>102801</v>
      </c>
      <c r="E92" s="307" t="str">
        <f t="shared" si="8"/>
        <v xml:space="preserve">83  </v>
      </c>
      <c r="F92" s="309">
        <f t="shared" si="7"/>
        <v>-102801</v>
      </c>
    </row>
    <row r="93" spans="1:6" x14ac:dyDescent="0.2">
      <c r="A93" s="318">
        <v>84</v>
      </c>
      <c r="B93" s="80">
        <v>84832</v>
      </c>
      <c r="C93" s="80">
        <v>256426</v>
      </c>
      <c r="D93" s="308">
        <f t="shared" si="6"/>
        <v>84832</v>
      </c>
      <c r="E93" s="307" t="str">
        <f t="shared" si="8"/>
        <v xml:space="preserve">84  </v>
      </c>
      <c r="F93" s="309">
        <f t="shared" si="7"/>
        <v>-84832</v>
      </c>
    </row>
    <row r="94" spans="1:6" x14ac:dyDescent="0.2">
      <c r="A94" s="318">
        <v>85</v>
      </c>
      <c r="B94" s="80">
        <v>90966</v>
      </c>
      <c r="C94" s="80">
        <v>284653</v>
      </c>
      <c r="D94" s="308">
        <f t="shared" si="6"/>
        <v>90966</v>
      </c>
      <c r="E94" s="307" t="str">
        <f t="shared" si="8"/>
        <v xml:space="preserve">85  </v>
      </c>
      <c r="F94" s="309">
        <f t="shared" si="7"/>
        <v>-90966</v>
      </c>
    </row>
    <row r="95" spans="1:6" x14ac:dyDescent="0.2">
      <c r="A95" s="318">
        <v>86</v>
      </c>
      <c r="B95" s="80">
        <v>77654</v>
      </c>
      <c r="C95" s="80">
        <v>247101</v>
      </c>
      <c r="D95" s="308">
        <f t="shared" si="6"/>
        <v>77654</v>
      </c>
      <c r="E95" s="307" t="str">
        <f t="shared" si="8"/>
        <v xml:space="preserve">86  </v>
      </c>
      <c r="F95" s="309">
        <f t="shared" si="7"/>
        <v>-77654</v>
      </c>
    </row>
    <row r="96" spans="1:6" x14ac:dyDescent="0.2">
      <c r="A96" s="318">
        <v>87</v>
      </c>
      <c r="B96" s="80">
        <v>82548</v>
      </c>
      <c r="C96" s="80">
        <v>258781</v>
      </c>
      <c r="D96" s="308">
        <f t="shared" si="6"/>
        <v>82548</v>
      </c>
      <c r="E96" s="307" t="str">
        <f t="shared" si="8"/>
        <v xml:space="preserve">87  </v>
      </c>
      <c r="F96" s="309">
        <f t="shared" si="7"/>
        <v>-82548</v>
      </c>
    </row>
    <row r="97" spans="1:6" x14ac:dyDescent="0.2">
      <c r="A97" s="318">
        <v>88</v>
      </c>
      <c r="B97" s="80">
        <v>56904</v>
      </c>
      <c r="C97" s="80">
        <v>199864</v>
      </c>
      <c r="D97" s="308">
        <f t="shared" si="6"/>
        <v>56904</v>
      </c>
      <c r="E97" s="307" t="str">
        <f t="shared" si="8"/>
        <v xml:space="preserve">88  </v>
      </c>
      <c r="F97" s="309">
        <f t="shared" si="7"/>
        <v>-56904</v>
      </c>
    </row>
    <row r="98" spans="1:6" x14ac:dyDescent="0.2">
      <c r="A98" s="318">
        <v>89</v>
      </c>
      <c r="B98" s="80">
        <v>49239</v>
      </c>
      <c r="C98" s="80">
        <v>180683</v>
      </c>
      <c r="D98" s="308">
        <f t="shared" si="6"/>
        <v>49239</v>
      </c>
      <c r="E98" s="307" t="str">
        <f t="shared" si="8"/>
        <v xml:space="preserve">89  </v>
      </c>
      <c r="F98" s="309">
        <f t="shared" si="7"/>
        <v>-49239</v>
      </c>
    </row>
    <row r="99" spans="1:6" x14ac:dyDescent="0.2">
      <c r="A99" s="318">
        <v>90</v>
      </c>
      <c r="B99" s="80">
        <v>38091</v>
      </c>
      <c r="C99" s="80">
        <v>136441</v>
      </c>
      <c r="D99" s="308">
        <f t="shared" si="6"/>
        <v>38091</v>
      </c>
      <c r="E99" s="307" t="str">
        <f t="shared" si="8"/>
        <v xml:space="preserve">90  </v>
      </c>
      <c r="F99" s="309">
        <f t="shared" si="7"/>
        <v>-38091</v>
      </c>
    </row>
    <row r="100" spans="1:6" x14ac:dyDescent="0.2">
      <c r="A100" s="318">
        <v>91</v>
      </c>
      <c r="B100" s="80">
        <v>29003</v>
      </c>
      <c r="C100" s="80">
        <v>107474</v>
      </c>
      <c r="D100" s="308">
        <f t="shared" si="6"/>
        <v>29003</v>
      </c>
      <c r="E100" s="307" t="str">
        <f t="shared" si="8"/>
        <v xml:space="preserve">91  </v>
      </c>
      <c r="F100" s="309">
        <f t="shared" si="7"/>
        <v>-29003</v>
      </c>
    </row>
    <row r="101" spans="1:6" x14ac:dyDescent="0.2">
      <c r="A101" s="318">
        <v>92</v>
      </c>
      <c r="B101" s="80">
        <v>20291</v>
      </c>
      <c r="C101" s="80">
        <v>79663</v>
      </c>
      <c r="D101" s="308">
        <f t="shared" si="6"/>
        <v>20291</v>
      </c>
      <c r="E101" s="307" t="str">
        <f t="shared" si="8"/>
        <v xml:space="preserve">92  </v>
      </c>
      <c r="F101" s="309">
        <f t="shared" si="7"/>
        <v>-20291</v>
      </c>
    </row>
    <row r="102" spans="1:6" x14ac:dyDescent="0.2">
      <c r="A102" s="318">
        <v>93</v>
      </c>
      <c r="B102" s="80">
        <v>14192</v>
      </c>
      <c r="C102" s="80">
        <v>58486</v>
      </c>
      <c r="D102" s="308">
        <f t="shared" si="6"/>
        <v>14192</v>
      </c>
      <c r="E102" s="307" t="str">
        <f t="shared" si="8"/>
        <v xml:space="preserve">93  </v>
      </c>
      <c r="F102" s="309">
        <f t="shared" si="7"/>
        <v>-14192</v>
      </c>
    </row>
    <row r="103" spans="1:6" x14ac:dyDescent="0.2">
      <c r="A103" s="318">
        <v>94</v>
      </c>
      <c r="B103" s="80">
        <v>9560</v>
      </c>
      <c r="C103" s="80">
        <v>38752</v>
      </c>
      <c r="D103" s="308">
        <f t="shared" si="6"/>
        <v>9560</v>
      </c>
      <c r="E103" s="307" t="str">
        <f t="shared" si="8"/>
        <v xml:space="preserve">94  </v>
      </c>
      <c r="F103" s="309">
        <f t="shared" si="7"/>
        <v>-9560</v>
      </c>
    </row>
    <row r="104" spans="1:6" x14ac:dyDescent="0.2">
      <c r="A104" s="318">
        <v>95</v>
      </c>
      <c r="B104" s="80">
        <v>6251</v>
      </c>
      <c r="C104" s="80">
        <v>23100</v>
      </c>
      <c r="D104" s="308">
        <f t="shared" si="6"/>
        <v>6251</v>
      </c>
      <c r="E104" s="307" t="str">
        <f t="shared" si="8"/>
        <v xml:space="preserve">95  </v>
      </c>
      <c r="F104" s="309">
        <f t="shared" si="7"/>
        <v>-6251</v>
      </c>
    </row>
    <row r="105" spans="1:6" x14ac:dyDescent="0.2">
      <c r="A105" s="318">
        <v>96</v>
      </c>
      <c r="B105" s="80">
        <v>4692</v>
      </c>
      <c r="C105" s="80">
        <v>15756</v>
      </c>
      <c r="D105" s="308">
        <f>MIN(B105:C105)</f>
        <v>4692</v>
      </c>
      <c r="E105" s="307" t="str">
        <f t="shared" si="8"/>
        <v xml:space="preserve">96  </v>
      </c>
      <c r="F105" s="309">
        <f t="shared" si="7"/>
        <v>-4692</v>
      </c>
    </row>
    <row r="106" spans="1:6" x14ac:dyDescent="0.2">
      <c r="A106" s="318">
        <v>97</v>
      </c>
      <c r="B106" s="80">
        <v>4004</v>
      </c>
      <c r="C106" s="80">
        <v>11710</v>
      </c>
      <c r="D106" s="308">
        <f>MIN(B106:C106)</f>
        <v>4004</v>
      </c>
      <c r="E106" s="307" t="str">
        <f t="shared" si="8"/>
        <v xml:space="preserve">97  </v>
      </c>
      <c r="F106" s="309">
        <f t="shared" si="7"/>
        <v>-4004</v>
      </c>
    </row>
    <row r="107" spans="1:6" x14ac:dyDescent="0.2">
      <c r="A107" s="318">
        <v>98</v>
      </c>
      <c r="B107" s="80">
        <v>1877</v>
      </c>
      <c r="C107" s="80">
        <v>5374</v>
      </c>
      <c r="D107" s="308">
        <f>MIN(B107:C107)</f>
        <v>1877</v>
      </c>
      <c r="E107" s="307" t="str">
        <f t="shared" si="8"/>
        <v xml:space="preserve">98  </v>
      </c>
      <c r="F107" s="309">
        <f t="shared" si="7"/>
        <v>-1877</v>
      </c>
    </row>
    <row r="108" spans="1:6" x14ac:dyDescent="0.2">
      <c r="A108" s="318">
        <v>99</v>
      </c>
      <c r="B108" s="80">
        <v>1630</v>
      </c>
      <c r="C108" s="80">
        <v>4826</v>
      </c>
      <c r="D108" s="308">
        <f>MIN(B108:C108)</f>
        <v>1630</v>
      </c>
      <c r="E108" s="307" t="str">
        <f t="shared" si="8"/>
        <v xml:space="preserve">99  </v>
      </c>
      <c r="F108" s="309">
        <f t="shared" si="7"/>
        <v>-1630</v>
      </c>
    </row>
    <row r="109" spans="1:6" x14ac:dyDescent="0.2">
      <c r="A109" s="319" t="s">
        <v>109</v>
      </c>
      <c r="B109" s="80">
        <v>4743</v>
      </c>
      <c r="C109" s="80">
        <v>12837</v>
      </c>
      <c r="D109" s="308">
        <f>MIN(B109:C109)</f>
        <v>4743</v>
      </c>
      <c r="E109" s="307" t="str">
        <f>A109</f>
        <v>100+</v>
      </c>
      <c r="F109" s="309">
        <f t="shared" si="7"/>
        <v>-4743</v>
      </c>
    </row>
    <row r="110" spans="1:6" ht="25.5" x14ac:dyDescent="0.2">
      <c r="A110" s="320" t="s">
        <v>108</v>
      </c>
      <c r="B110" s="79">
        <v>68119915</v>
      </c>
      <c r="C110" s="79">
        <v>78760517</v>
      </c>
      <c r="D110" s="308"/>
      <c r="E110" s="308"/>
      <c r="F110" s="308"/>
    </row>
  </sheetData>
  <hyperlinks>
    <hyperlink ref="R1" location="Навигация!A1" display="к навигации"/>
    <hyperlink ref="R2" location="Содержание!A1" display="к содержанию"/>
  </hyperlinks>
  <pageMargins left="0.7" right="0.7" top="0.75" bottom="0.75" header="0.3" footer="0.3"/>
  <pageSetup orientation="portrait" r:id="rId1"/>
  <ignoredErrors>
    <ignoredError sqref="D17:D36" formulaRange="1"/>
  </ignoredError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3"/>
  <dimension ref="A1:C5"/>
  <sheetViews>
    <sheetView showGridLines="0" zoomScale="70" zoomScaleNormal="70" workbookViewId="0">
      <pane ySplit="2" topLeftCell="A3" activePane="bottomLeft" state="frozen"/>
      <selection pane="bottomLeft" activeCell="A57" sqref="A56:A57"/>
    </sheetView>
  </sheetViews>
  <sheetFormatPr defaultRowHeight="12.75" x14ac:dyDescent="0.2"/>
  <cols>
    <col min="1" max="1" width="101.42578125" customWidth="1"/>
    <col min="2" max="2" width="5.42578125" customWidth="1"/>
    <col min="3" max="3" width="89.140625" customWidth="1"/>
  </cols>
  <sheetData>
    <row r="1" spans="1:3" s="6" customFormat="1" ht="28.35" customHeight="1" x14ac:dyDescent="0.35">
      <c r="A1" s="1"/>
      <c r="B1" s="2"/>
      <c r="C1" s="147" t="s">
        <v>176</v>
      </c>
    </row>
    <row r="2" spans="1:3" s="6" customFormat="1" ht="28.5" customHeight="1" x14ac:dyDescent="0.35">
      <c r="A2" s="1" t="s">
        <v>206</v>
      </c>
      <c r="B2" s="2"/>
      <c r="C2" s="147" t="s">
        <v>14</v>
      </c>
    </row>
    <row r="4" spans="1:3" s="61" customFormat="1" ht="14.25" x14ac:dyDescent="0.2">
      <c r="A4" s="135" t="s">
        <v>205</v>
      </c>
      <c r="C4" s="135" t="s">
        <v>205</v>
      </c>
    </row>
    <row r="5" spans="1:3" x14ac:dyDescent="0.2">
      <c r="A5" s="135"/>
      <c r="C5" s="135"/>
    </row>
  </sheetData>
  <hyperlinks>
    <hyperlink ref="A4" r:id="rId1"/>
    <hyperlink ref="C4" r:id="rId2"/>
    <hyperlink ref="C1" location="Навигация!A1" display="к навигации"/>
    <hyperlink ref="C2" location="Содержание!A1" display="к содержанию"/>
  </hyperlinks>
  <pageMargins left="0.7" right="0.7" top="0.75" bottom="0.75" header="0.3" footer="0.3"/>
  <pageSetup orientation="portrait" r:id="rId3"/>
  <drawing r:id="rId4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Worksheet____35">
    <tabColor theme="7" tint="0.79998168889431442"/>
  </sheetPr>
  <dimension ref="A1:V85"/>
  <sheetViews>
    <sheetView showGridLines="0" zoomScale="70" zoomScaleNormal="70" workbookViewId="0">
      <pane ySplit="2" topLeftCell="A3" activePane="bottomLeft" state="frozen"/>
      <selection pane="bottomLeft" activeCell="A2" sqref="A2"/>
    </sheetView>
  </sheetViews>
  <sheetFormatPr defaultColWidth="9.5703125" defaultRowHeight="12.75" x14ac:dyDescent="0.2"/>
  <cols>
    <col min="1" max="1" width="29.42578125" style="10" customWidth="1"/>
    <col min="2" max="2" width="26.85546875" style="10" bestFit="1" customWidth="1"/>
    <col min="3" max="5" width="8.140625" style="10" customWidth="1"/>
    <col min="6" max="6" width="2.5703125" style="11" customWidth="1"/>
    <col min="7" max="7" width="2" style="11" customWidth="1"/>
    <col min="8" max="8" width="9.5703125" style="11"/>
    <col min="9" max="10" width="8.85546875" style="10" customWidth="1"/>
    <col min="11" max="18" width="9.5703125" style="10"/>
    <col min="19" max="20" width="7.42578125" style="10" customWidth="1"/>
    <col min="21" max="21" width="9.85546875" style="10" customWidth="1"/>
    <col min="22" max="16384" width="9.5703125" style="10"/>
  </cols>
  <sheetData>
    <row r="1" spans="1:22" s="6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24"/>
      <c r="T1" s="24"/>
      <c r="U1" s="147"/>
      <c r="V1" s="147" t="s">
        <v>176</v>
      </c>
    </row>
    <row r="2" spans="1:22" s="6" customFormat="1" ht="24.75" customHeight="1" x14ac:dyDescent="0.35">
      <c r="A2" s="24" t="s">
        <v>498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  <c r="P2" s="24"/>
      <c r="Q2" s="24"/>
      <c r="R2" s="24"/>
      <c r="S2" s="24"/>
      <c r="T2" s="24"/>
      <c r="U2" s="147"/>
      <c r="V2" s="147" t="s">
        <v>14</v>
      </c>
    </row>
    <row r="3" spans="1:22" s="6" customFormat="1" ht="10.7" customHeight="1" x14ac:dyDescent="0.35">
      <c r="A3" s="92"/>
      <c r="B3" s="92"/>
      <c r="C3" s="92"/>
      <c r="D3" s="92"/>
      <c r="E3" s="92"/>
      <c r="F3" s="92"/>
      <c r="G3" s="92"/>
      <c r="H3" s="92"/>
      <c r="I3" s="92"/>
      <c r="J3" s="92"/>
      <c r="K3" s="92"/>
      <c r="L3" s="92"/>
      <c r="M3" s="92"/>
      <c r="N3" s="92"/>
      <c r="O3" s="92"/>
      <c r="P3" s="92"/>
      <c r="Q3" s="92"/>
      <c r="R3" s="92"/>
      <c r="S3" s="92"/>
      <c r="T3" s="92"/>
      <c r="U3" s="197"/>
      <c r="V3" s="197"/>
    </row>
    <row r="4" spans="1:22" s="6" customFormat="1" ht="19.7" customHeight="1" x14ac:dyDescent="0.35">
      <c r="A4" s="322" t="s">
        <v>275</v>
      </c>
      <c r="B4" s="92"/>
      <c r="C4" s="92"/>
      <c r="D4" s="92"/>
      <c r="E4" s="92"/>
      <c r="F4" s="92"/>
      <c r="G4" s="92"/>
      <c r="H4" s="92"/>
      <c r="I4" s="92"/>
      <c r="J4" s="621" t="str">
        <f>A4&amp;" ("&amp;A5&amp;")"</f>
        <v>Аудитория сайта X  (Декабрь 2019)</v>
      </c>
      <c r="K4" s="621"/>
      <c r="L4" s="621"/>
      <c r="M4" s="621"/>
      <c r="N4" s="621"/>
      <c r="O4" s="621"/>
      <c r="P4" s="621"/>
      <c r="Q4" s="621"/>
      <c r="R4" s="621"/>
      <c r="S4" s="621"/>
      <c r="T4" s="621"/>
      <c r="U4" s="621"/>
      <c r="V4" s="621"/>
    </row>
    <row r="5" spans="1:22" x14ac:dyDescent="0.2">
      <c r="A5" s="51" t="str">
        <f>"Декабрь 2019"</f>
        <v>Декабрь 2019</v>
      </c>
    </row>
    <row r="7" spans="1:22" ht="25.5" x14ac:dyDescent="0.2">
      <c r="A7" s="620" t="s">
        <v>34</v>
      </c>
      <c r="B7" s="620"/>
      <c r="C7" s="98" t="s">
        <v>76</v>
      </c>
      <c r="D7" s="98" t="s">
        <v>72</v>
      </c>
      <c r="E7" s="98" t="s">
        <v>73</v>
      </c>
    </row>
    <row r="8" spans="1:22" x14ac:dyDescent="0.2">
      <c r="A8" s="99" t="s">
        <v>35</v>
      </c>
      <c r="B8" s="99" t="s">
        <v>36</v>
      </c>
      <c r="C8" s="100">
        <v>118</v>
      </c>
      <c r="D8" s="101">
        <v>6345.4</v>
      </c>
      <c r="E8" s="102">
        <v>0.56799999999999995</v>
      </c>
    </row>
    <row r="9" spans="1:22" x14ac:dyDescent="0.2">
      <c r="A9" s="99"/>
      <c r="B9" s="99" t="s">
        <v>37</v>
      </c>
      <c r="C9" s="100">
        <v>83</v>
      </c>
      <c r="D9" s="101">
        <v>4828.6000000000004</v>
      </c>
      <c r="E9" s="103">
        <v>0.43200000000000005</v>
      </c>
    </row>
    <row r="10" spans="1:22" hidden="1" x14ac:dyDescent="0.2">
      <c r="A10" s="99"/>
      <c r="B10" s="99"/>
      <c r="C10" s="100"/>
      <c r="D10" s="101"/>
      <c r="E10" s="103"/>
    </row>
    <row r="11" spans="1:22" s="14" customFormat="1" ht="27" hidden="1" customHeight="1" x14ac:dyDescent="0.2">
      <c r="A11" s="99"/>
      <c r="B11" s="99"/>
      <c r="C11" s="100"/>
      <c r="D11" s="101"/>
      <c r="E11" s="103"/>
      <c r="F11" s="11"/>
      <c r="G11" s="11"/>
      <c r="H11" s="11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</row>
    <row r="12" spans="1:22" x14ac:dyDescent="0.2">
      <c r="A12" s="99" t="s">
        <v>77</v>
      </c>
      <c r="B12" s="104" t="s">
        <v>38</v>
      </c>
      <c r="C12" s="100">
        <v>47</v>
      </c>
      <c r="D12" s="101">
        <v>413.7</v>
      </c>
      <c r="E12" s="103">
        <v>3.7000000000000005E-2</v>
      </c>
      <c r="F12" s="12"/>
      <c r="G12" s="13"/>
      <c r="H12" s="13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</row>
    <row r="13" spans="1:22" ht="17.25" customHeight="1" x14ac:dyDescent="0.2">
      <c r="A13" s="99"/>
      <c r="B13" s="105" t="s">
        <v>39</v>
      </c>
      <c r="C13" s="100">
        <v>70</v>
      </c>
      <c r="D13" s="101">
        <v>829.1</v>
      </c>
      <c r="E13" s="103">
        <v>7.400000000000001E-2</v>
      </c>
      <c r="F13" s="15"/>
    </row>
    <row r="14" spans="1:22" ht="13.35" customHeight="1" x14ac:dyDescent="0.2">
      <c r="A14" s="99"/>
      <c r="B14" s="105" t="s">
        <v>40</v>
      </c>
      <c r="C14" s="100">
        <v>82</v>
      </c>
      <c r="D14" s="101">
        <v>2127.8000000000002</v>
      </c>
      <c r="E14" s="103">
        <v>0.19</v>
      </c>
      <c r="F14" s="15"/>
    </row>
    <row r="15" spans="1:22" ht="13.35" customHeight="1" x14ac:dyDescent="0.2">
      <c r="A15" s="99"/>
      <c r="B15" s="105" t="s">
        <v>41</v>
      </c>
      <c r="C15" s="100">
        <v>109</v>
      </c>
      <c r="D15" s="101">
        <v>2462.8000000000002</v>
      </c>
      <c r="E15" s="103">
        <v>0.22</v>
      </c>
      <c r="F15" s="15"/>
    </row>
    <row r="16" spans="1:22" ht="14.25" customHeight="1" x14ac:dyDescent="0.2">
      <c r="A16" s="99"/>
      <c r="B16" s="105" t="s">
        <v>42</v>
      </c>
      <c r="C16" s="100">
        <v>124</v>
      </c>
      <c r="D16" s="101">
        <v>2574.4</v>
      </c>
      <c r="E16" s="103">
        <v>0.23</v>
      </c>
      <c r="F16" s="15"/>
    </row>
    <row r="17" spans="1:21" ht="14.25" customHeight="1" x14ac:dyDescent="0.2">
      <c r="A17" s="99"/>
      <c r="B17" s="105" t="s">
        <v>43</v>
      </c>
      <c r="C17" s="100">
        <v>127</v>
      </c>
      <c r="D17" s="101">
        <v>2766.2</v>
      </c>
      <c r="E17" s="103">
        <v>0.248</v>
      </c>
      <c r="F17" s="15"/>
    </row>
    <row r="18" spans="1:21" ht="14.25" hidden="1" customHeight="1" x14ac:dyDescent="0.2">
      <c r="A18" s="99"/>
      <c r="B18" s="105"/>
      <c r="C18" s="100"/>
      <c r="D18" s="101"/>
      <c r="E18" s="103"/>
      <c r="F18" s="15"/>
    </row>
    <row r="19" spans="1:21" ht="14.25" hidden="1" customHeight="1" x14ac:dyDescent="0.2">
      <c r="A19" s="99"/>
      <c r="B19" s="105"/>
      <c r="C19" s="100"/>
      <c r="D19" s="101"/>
      <c r="E19" s="103"/>
      <c r="F19" s="15"/>
    </row>
    <row r="20" spans="1:21" ht="14.25" customHeight="1" x14ac:dyDescent="0.2">
      <c r="A20" s="99" t="s">
        <v>44</v>
      </c>
      <c r="B20" s="99" t="s">
        <v>45</v>
      </c>
      <c r="C20" s="100">
        <v>211</v>
      </c>
      <c r="D20" s="101">
        <v>2397.8000000000002</v>
      </c>
      <c r="E20" s="103">
        <v>0.215</v>
      </c>
      <c r="F20" s="15"/>
    </row>
    <row r="21" spans="1:21" ht="14.25" customHeight="1" x14ac:dyDescent="0.2">
      <c r="A21" s="99"/>
      <c r="B21" s="99" t="s">
        <v>46</v>
      </c>
      <c r="C21" s="100">
        <v>178</v>
      </c>
      <c r="D21" s="101">
        <v>3703.3</v>
      </c>
      <c r="E21" s="103">
        <v>0.33100000000000002</v>
      </c>
      <c r="F21" s="15"/>
    </row>
    <row r="22" spans="1:21" s="11" customFormat="1" ht="13.35" customHeight="1" x14ac:dyDescent="0.2">
      <c r="A22" s="99"/>
      <c r="B22" s="99" t="s">
        <v>47</v>
      </c>
      <c r="C22" s="100">
        <v>120</v>
      </c>
      <c r="D22" s="101">
        <v>1717.5</v>
      </c>
      <c r="E22" s="103">
        <v>0.154</v>
      </c>
      <c r="F22" s="15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</row>
    <row r="23" spans="1:21" s="11" customFormat="1" ht="13.35" customHeight="1" x14ac:dyDescent="0.2">
      <c r="A23" s="99"/>
      <c r="B23" s="99" t="s">
        <v>48</v>
      </c>
      <c r="C23" s="100">
        <v>56</v>
      </c>
      <c r="D23" s="101">
        <v>1235.0999999999999</v>
      </c>
      <c r="E23" s="103">
        <v>0.111</v>
      </c>
      <c r="F23" s="15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</row>
    <row r="24" spans="1:21" s="11" customFormat="1" ht="14.25" customHeight="1" x14ac:dyDescent="0.2">
      <c r="A24" s="99"/>
      <c r="B24" s="99" t="s">
        <v>49</v>
      </c>
      <c r="C24" s="100">
        <v>46</v>
      </c>
      <c r="D24" s="101">
        <v>623.79999999999995</v>
      </c>
      <c r="E24" s="103">
        <v>5.5999999999999994E-2</v>
      </c>
      <c r="F24" s="15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</row>
    <row r="25" spans="1:21" s="11" customFormat="1" ht="14.25" customHeight="1" x14ac:dyDescent="0.2">
      <c r="A25" s="99"/>
      <c r="B25" s="99" t="s">
        <v>50</v>
      </c>
      <c r="C25" s="100">
        <v>84</v>
      </c>
      <c r="D25" s="101">
        <v>409.3</v>
      </c>
      <c r="E25" s="103">
        <v>3.7000000000000005E-2</v>
      </c>
      <c r="F25" s="15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</row>
    <row r="26" spans="1:21" s="11" customFormat="1" ht="14.25" customHeight="1" x14ac:dyDescent="0.2">
      <c r="A26" s="99"/>
      <c r="B26" s="99" t="s">
        <v>51</v>
      </c>
      <c r="C26" s="100">
        <v>49</v>
      </c>
      <c r="D26" s="101">
        <v>1038.5</v>
      </c>
      <c r="E26" s="103">
        <v>9.3000000000000013E-2</v>
      </c>
      <c r="F26" s="15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</row>
    <row r="27" spans="1:21" s="11" customFormat="1" ht="14.25" hidden="1" customHeight="1" x14ac:dyDescent="0.2">
      <c r="A27" s="99"/>
      <c r="B27" s="99"/>
      <c r="C27" s="100"/>
      <c r="D27" s="101"/>
      <c r="E27" s="103"/>
      <c r="F27" s="15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</row>
    <row r="28" spans="1:21" s="11" customFormat="1" ht="14.25" hidden="1" customHeight="1" x14ac:dyDescent="0.2">
      <c r="A28" s="99"/>
      <c r="B28" s="99"/>
      <c r="C28" s="100"/>
      <c r="D28" s="101"/>
      <c r="E28" s="103"/>
      <c r="F28" s="15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</row>
    <row r="29" spans="1:21" s="11" customFormat="1" ht="14.25" customHeight="1" x14ac:dyDescent="0.2">
      <c r="A29" s="99" t="s">
        <v>52</v>
      </c>
      <c r="B29" s="99" t="s">
        <v>53</v>
      </c>
      <c r="C29" s="100">
        <v>22</v>
      </c>
      <c r="D29" s="101">
        <v>494.7</v>
      </c>
      <c r="E29" s="103">
        <v>4.4000000000000004E-2</v>
      </c>
      <c r="F29" s="15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</row>
    <row r="30" spans="1:21" s="11" customFormat="1" ht="14.25" customHeight="1" x14ac:dyDescent="0.2">
      <c r="A30" s="99"/>
      <c r="B30" s="99" t="s">
        <v>54</v>
      </c>
      <c r="C30" s="100">
        <v>100</v>
      </c>
      <c r="D30" s="101">
        <v>4724.6000000000004</v>
      </c>
      <c r="E30" s="103">
        <v>0.42299999999999999</v>
      </c>
      <c r="F30" s="15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</row>
    <row r="31" spans="1:21" s="11" customFormat="1" ht="13.35" customHeight="1" x14ac:dyDescent="0.2">
      <c r="A31" s="99"/>
      <c r="B31" s="99" t="s">
        <v>55</v>
      </c>
      <c r="C31" s="100">
        <v>153</v>
      </c>
      <c r="D31" s="101">
        <v>5180.3999999999996</v>
      </c>
      <c r="E31" s="103">
        <v>0.46399999999999997</v>
      </c>
      <c r="F31" s="15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</row>
    <row r="32" spans="1:21" s="11" customFormat="1" ht="13.35" customHeight="1" x14ac:dyDescent="0.2">
      <c r="A32" s="99"/>
      <c r="B32" s="99" t="s">
        <v>56</v>
      </c>
      <c r="C32" s="100">
        <v>127</v>
      </c>
      <c r="D32" s="101">
        <v>135</v>
      </c>
      <c r="E32" s="103">
        <v>1.2E-2</v>
      </c>
      <c r="F32" s="15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</row>
    <row r="33" spans="1:21" x14ac:dyDescent="0.2">
      <c r="A33" s="48" t="s">
        <v>74</v>
      </c>
      <c r="B33" s="94"/>
      <c r="C33" s="95"/>
      <c r="D33" s="96"/>
      <c r="E33" s="97"/>
      <c r="F33" s="15"/>
      <c r="U33" s="11"/>
    </row>
    <row r="34" spans="1:21" x14ac:dyDescent="0.2">
      <c r="A34" s="49" t="s">
        <v>75</v>
      </c>
    </row>
    <row r="35" spans="1:21" x14ac:dyDescent="0.2">
      <c r="A35" s="19"/>
    </row>
    <row r="36" spans="1:21" x14ac:dyDescent="0.2">
      <c r="A36" s="8"/>
    </row>
    <row r="37" spans="1:21" x14ac:dyDescent="0.2">
      <c r="F37" s="16"/>
      <c r="G37" s="17"/>
    </row>
    <row r="38" spans="1:21" x14ac:dyDescent="0.2">
      <c r="F38" s="16"/>
      <c r="G38" s="17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18"/>
      <c r="T38" s="18"/>
    </row>
    <row r="39" spans="1:21" ht="14.25" x14ac:dyDescent="0.2">
      <c r="F39" s="16"/>
      <c r="G39" s="17"/>
      <c r="I39" s="18"/>
      <c r="J39" s="18"/>
      <c r="K39" s="18"/>
      <c r="M39" s="18"/>
      <c r="N39" s="352" t="s">
        <v>295</v>
      </c>
      <c r="O39" s="18"/>
      <c r="P39" s="18"/>
      <c r="Q39" s="18"/>
      <c r="R39" s="18"/>
      <c r="S39" s="18"/>
      <c r="T39" s="18"/>
    </row>
    <row r="40" spans="1:21" x14ac:dyDescent="0.2">
      <c r="F40" s="16"/>
      <c r="G40" s="17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18"/>
      <c r="T40" s="18"/>
    </row>
    <row r="41" spans="1:21" x14ac:dyDescent="0.2">
      <c r="F41" s="16" t="s">
        <v>1</v>
      </c>
      <c r="G41" s="17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18"/>
      <c r="T41" s="18"/>
    </row>
    <row r="42" spans="1:21" x14ac:dyDescent="0.2">
      <c r="F42" s="16"/>
      <c r="G42" s="17"/>
      <c r="H42" s="18"/>
      <c r="I42" s="18"/>
      <c r="J42" s="18"/>
      <c r="K42" s="18"/>
      <c r="L42" s="18"/>
      <c r="M42" s="18"/>
      <c r="N42" s="18"/>
      <c r="O42" s="18"/>
      <c r="P42" s="20"/>
      <c r="Q42" s="18"/>
      <c r="R42" s="18"/>
      <c r="S42" s="18"/>
      <c r="T42" s="18"/>
    </row>
    <row r="43" spans="1:21" x14ac:dyDescent="0.2">
      <c r="B43" s="16"/>
      <c r="C43" s="16"/>
      <c r="D43" s="16"/>
      <c r="E43" s="16"/>
      <c r="F43" s="16"/>
      <c r="G43" s="17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18"/>
      <c r="T43" s="18"/>
    </row>
    <row r="44" spans="1:21" x14ac:dyDescent="0.2">
      <c r="B44" s="16"/>
      <c r="C44" s="16"/>
      <c r="D44" s="16"/>
      <c r="E44" s="16"/>
      <c r="F44" s="16"/>
      <c r="G44" s="17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</row>
    <row r="45" spans="1:21" x14ac:dyDescent="0.2">
      <c r="B45" s="16"/>
      <c r="C45" s="16"/>
      <c r="D45" s="16"/>
      <c r="E45" s="16"/>
      <c r="F45" s="16"/>
      <c r="G45" s="17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18"/>
      <c r="T45" s="18"/>
    </row>
    <row r="46" spans="1:21" x14ac:dyDescent="0.2">
      <c r="B46" s="16"/>
      <c r="C46" s="16"/>
      <c r="D46" s="16"/>
      <c r="E46" s="16"/>
      <c r="F46" s="16"/>
      <c r="G46" s="17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18"/>
      <c r="T46" s="18"/>
    </row>
    <row r="47" spans="1:21" x14ac:dyDescent="0.2">
      <c r="B47" s="16"/>
      <c r="C47" s="16"/>
      <c r="D47" s="16"/>
      <c r="E47" s="16"/>
      <c r="F47" s="16"/>
      <c r="G47" s="17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</row>
    <row r="48" spans="1:21" x14ac:dyDescent="0.2">
      <c r="B48" s="16"/>
      <c r="C48" s="16"/>
      <c r="D48" s="16"/>
      <c r="E48" s="16"/>
      <c r="F48" s="16"/>
      <c r="G48" s="17"/>
      <c r="H48" s="16"/>
      <c r="I48" s="16"/>
      <c r="J48" s="16"/>
      <c r="K48" s="16"/>
      <c r="L48" s="16"/>
      <c r="M48" s="16"/>
      <c r="N48" s="16"/>
      <c r="O48" s="16"/>
      <c r="P48" s="16"/>
      <c r="Q48" s="16"/>
      <c r="R48" s="16"/>
      <c r="S48" s="16"/>
      <c r="T48" s="16"/>
    </row>
    <row r="49" spans="1:21" x14ac:dyDescent="0.2">
      <c r="B49" s="16"/>
      <c r="C49" s="16"/>
      <c r="D49" s="16"/>
      <c r="E49" s="16"/>
      <c r="F49" s="16"/>
      <c r="G49" s="17"/>
      <c r="H49" s="16"/>
      <c r="I49" s="16"/>
      <c r="J49" s="16"/>
      <c r="K49" s="16"/>
      <c r="L49" s="16"/>
      <c r="M49" s="16"/>
      <c r="N49" s="16"/>
      <c r="O49" s="16"/>
      <c r="P49" s="16"/>
      <c r="Q49" s="16"/>
      <c r="R49" s="16"/>
      <c r="S49" s="16"/>
      <c r="T49" s="16"/>
    </row>
    <row r="50" spans="1:21" x14ac:dyDescent="0.2">
      <c r="B50" s="16"/>
      <c r="C50" s="16"/>
      <c r="D50" s="16"/>
      <c r="E50" s="16"/>
      <c r="F50" s="16"/>
      <c r="G50" s="17"/>
      <c r="H50" s="16"/>
      <c r="I50" s="16"/>
      <c r="J50" s="16"/>
      <c r="K50" s="16"/>
      <c r="L50" s="16"/>
      <c r="M50" s="16"/>
      <c r="N50" s="16"/>
      <c r="O50" s="16"/>
      <c r="P50" s="16"/>
      <c r="Q50" s="16"/>
      <c r="R50" s="16"/>
      <c r="S50" s="16"/>
      <c r="T50" s="16"/>
    </row>
    <row r="51" spans="1:21" x14ac:dyDescent="0.2">
      <c r="B51" s="16"/>
      <c r="C51" s="16"/>
      <c r="D51" s="16"/>
      <c r="E51" s="16"/>
      <c r="F51" s="16"/>
      <c r="G51" s="17"/>
      <c r="H51" s="16"/>
      <c r="I51" s="16"/>
      <c r="J51" s="16"/>
      <c r="K51" s="16"/>
      <c r="L51" s="16"/>
      <c r="M51" s="16"/>
      <c r="N51" s="16"/>
      <c r="O51" s="16"/>
      <c r="P51" s="16"/>
      <c r="Q51" s="16"/>
      <c r="R51" s="16"/>
      <c r="S51" s="16"/>
      <c r="T51" s="16"/>
    </row>
    <row r="52" spans="1:21" x14ac:dyDescent="0.2">
      <c r="B52" s="16"/>
      <c r="C52" s="16"/>
      <c r="D52" s="16"/>
      <c r="E52" s="16"/>
      <c r="F52" s="16"/>
      <c r="G52" s="17"/>
    </row>
    <row r="53" spans="1:21" x14ac:dyDescent="0.2">
      <c r="B53" s="16"/>
      <c r="C53" s="16"/>
      <c r="D53" s="16"/>
      <c r="E53" s="16"/>
      <c r="F53" s="16"/>
      <c r="G53" s="17"/>
    </row>
    <row r="54" spans="1:21" x14ac:dyDescent="0.2">
      <c r="B54" s="16"/>
      <c r="C54" s="16"/>
      <c r="D54" s="16"/>
      <c r="E54" s="16"/>
      <c r="F54" s="16"/>
      <c r="G54" s="17"/>
    </row>
    <row r="55" spans="1:21" x14ac:dyDescent="0.2">
      <c r="B55" s="16"/>
      <c r="C55" s="16"/>
      <c r="D55" s="16"/>
      <c r="E55" s="16"/>
      <c r="F55" s="16"/>
      <c r="G55" s="17"/>
    </row>
    <row r="56" spans="1:21" x14ac:dyDescent="0.2">
      <c r="B56" s="16"/>
      <c r="C56" s="16"/>
      <c r="D56" s="16"/>
      <c r="E56" s="16"/>
      <c r="F56" s="16"/>
      <c r="G56" s="17"/>
    </row>
    <row r="57" spans="1:21" x14ac:dyDescent="0.2">
      <c r="B57" s="16"/>
      <c r="C57" s="16"/>
      <c r="D57" s="16"/>
      <c r="E57" s="16"/>
      <c r="F57" s="16"/>
      <c r="G57" s="17"/>
    </row>
    <row r="58" spans="1:21" x14ac:dyDescent="0.2">
      <c r="A58" s="11"/>
      <c r="B58" s="16"/>
      <c r="C58" s="16"/>
      <c r="D58" s="16"/>
      <c r="E58" s="16"/>
      <c r="F58" s="16"/>
      <c r="G58" s="17"/>
    </row>
    <row r="59" spans="1:21" x14ac:dyDescent="0.2">
      <c r="A59" s="11"/>
      <c r="B59" s="16"/>
      <c r="C59" s="16"/>
      <c r="D59" s="16"/>
      <c r="E59" s="16"/>
      <c r="F59" s="16"/>
      <c r="G59" s="17"/>
    </row>
    <row r="60" spans="1:21" x14ac:dyDescent="0.2">
      <c r="A60" s="16"/>
      <c r="B60" s="16"/>
      <c r="C60" s="16"/>
      <c r="D60" s="16"/>
      <c r="E60" s="16"/>
      <c r="F60" s="16"/>
      <c r="G60" s="17"/>
    </row>
    <row r="61" spans="1:21" x14ac:dyDescent="0.2">
      <c r="A61" s="16"/>
      <c r="B61" s="16"/>
      <c r="C61" s="16"/>
      <c r="D61" s="16"/>
      <c r="E61" s="16"/>
      <c r="F61" s="16"/>
      <c r="G61" s="17"/>
    </row>
    <row r="62" spans="1:21" s="11" customFormat="1" x14ac:dyDescent="0.2">
      <c r="A62" s="16"/>
      <c r="B62" s="16"/>
      <c r="C62" s="16"/>
      <c r="D62" s="16"/>
      <c r="E62" s="16"/>
      <c r="F62" s="16"/>
      <c r="G62" s="17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</row>
    <row r="63" spans="1:21" s="11" customFormat="1" x14ac:dyDescent="0.2">
      <c r="A63" s="16"/>
      <c r="B63" s="16"/>
      <c r="C63" s="16"/>
      <c r="D63" s="16"/>
      <c r="E63" s="16"/>
      <c r="F63" s="16"/>
      <c r="G63" s="17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</row>
    <row r="64" spans="1:21" s="11" customFormat="1" x14ac:dyDescent="0.2">
      <c r="A64" s="16"/>
      <c r="B64" s="16"/>
      <c r="C64" s="16"/>
      <c r="D64" s="16"/>
      <c r="E64" s="16"/>
      <c r="F64" s="16"/>
      <c r="G64" s="17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</row>
    <row r="65" spans="1:21" s="11" customFormat="1" x14ac:dyDescent="0.2">
      <c r="A65" s="16"/>
      <c r="B65" s="16"/>
      <c r="C65" s="16"/>
      <c r="D65" s="16"/>
      <c r="E65" s="16"/>
      <c r="F65" s="16"/>
      <c r="G65" s="17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</row>
    <row r="66" spans="1:21" s="11" customFormat="1" x14ac:dyDescent="0.2">
      <c r="A66" s="16"/>
      <c r="B66" s="16"/>
      <c r="C66" s="16"/>
      <c r="D66" s="16"/>
      <c r="E66" s="16"/>
      <c r="F66" s="16"/>
      <c r="G66" s="17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</row>
    <row r="67" spans="1:21" s="11" customFormat="1" x14ac:dyDescent="0.2">
      <c r="A67" s="16"/>
      <c r="B67" s="16"/>
      <c r="C67" s="16"/>
      <c r="D67" s="16"/>
      <c r="E67" s="16"/>
      <c r="F67" s="16"/>
      <c r="G67" s="17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</row>
    <row r="68" spans="1:21" s="11" customFormat="1" x14ac:dyDescent="0.2">
      <c r="A68" s="16"/>
      <c r="B68" s="16"/>
      <c r="C68" s="16"/>
      <c r="D68" s="16"/>
      <c r="E68" s="16"/>
      <c r="F68" s="16"/>
      <c r="G68" s="17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</row>
    <row r="69" spans="1:21" s="11" customFormat="1" x14ac:dyDescent="0.2">
      <c r="A69" s="16"/>
      <c r="B69" s="16"/>
      <c r="C69" s="16"/>
      <c r="D69" s="16"/>
      <c r="E69" s="16"/>
      <c r="F69" s="16"/>
      <c r="G69" s="17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</row>
    <row r="70" spans="1:21" s="11" customFormat="1" x14ac:dyDescent="0.2">
      <c r="A70" s="16"/>
      <c r="B70" s="16"/>
      <c r="C70" s="16"/>
      <c r="D70" s="16"/>
      <c r="E70" s="16"/>
      <c r="F70" s="16"/>
      <c r="G70" s="17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</row>
    <row r="71" spans="1:21" s="11" customFormat="1" x14ac:dyDescent="0.2">
      <c r="A71" s="16"/>
      <c r="B71" s="16"/>
      <c r="C71" s="16"/>
      <c r="D71" s="16"/>
      <c r="E71" s="16"/>
      <c r="F71" s="16"/>
      <c r="G71" s="17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</row>
    <row r="72" spans="1:21" x14ac:dyDescent="0.2">
      <c r="A72" s="16"/>
      <c r="B72" s="16"/>
      <c r="C72" s="16"/>
      <c r="D72" s="16"/>
      <c r="E72" s="16"/>
      <c r="F72" s="16"/>
      <c r="G72" s="17"/>
      <c r="U72" s="11"/>
    </row>
    <row r="73" spans="1:21" x14ac:dyDescent="0.2">
      <c r="A73" s="16"/>
      <c r="B73" s="16"/>
      <c r="C73" s="16"/>
      <c r="D73" s="16"/>
      <c r="E73" s="16"/>
    </row>
    <row r="74" spans="1:21" x14ac:dyDescent="0.2">
      <c r="A74" s="16"/>
      <c r="B74" s="16"/>
      <c r="C74" s="16"/>
      <c r="D74" s="16"/>
      <c r="E74" s="16"/>
    </row>
    <row r="75" spans="1:21" x14ac:dyDescent="0.2">
      <c r="A75" s="16"/>
      <c r="B75" s="16"/>
      <c r="C75" s="16"/>
      <c r="D75" s="16"/>
      <c r="E75" s="16"/>
    </row>
    <row r="76" spans="1:21" x14ac:dyDescent="0.2">
      <c r="A76" s="16"/>
      <c r="B76" s="16"/>
      <c r="C76" s="16"/>
      <c r="D76" s="16"/>
      <c r="E76" s="16"/>
    </row>
    <row r="77" spans="1:21" x14ac:dyDescent="0.2">
      <c r="A77" s="16"/>
      <c r="B77" s="16"/>
      <c r="C77" s="16"/>
      <c r="D77" s="16"/>
      <c r="E77" s="16"/>
    </row>
    <row r="78" spans="1:21" x14ac:dyDescent="0.2">
      <c r="A78" s="16"/>
      <c r="B78" s="16"/>
      <c r="C78" s="16"/>
      <c r="D78" s="16"/>
      <c r="E78" s="16"/>
    </row>
    <row r="79" spans="1:21" x14ac:dyDescent="0.2">
      <c r="A79" s="16"/>
      <c r="B79" s="16"/>
      <c r="C79" s="16"/>
      <c r="D79" s="16"/>
      <c r="E79" s="16"/>
    </row>
    <row r="80" spans="1:21" x14ac:dyDescent="0.2">
      <c r="A80" s="16"/>
      <c r="B80" s="16"/>
      <c r="C80" s="16"/>
      <c r="D80" s="16"/>
      <c r="E80" s="16"/>
    </row>
    <row r="84" spans="1:21" s="11" customFormat="1" x14ac:dyDescent="0.2">
      <c r="A84" s="10"/>
      <c r="B84" s="10"/>
      <c r="C84" s="10"/>
      <c r="D84" s="10"/>
      <c r="E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</row>
    <row r="85" spans="1:21" x14ac:dyDescent="0.2">
      <c r="U85" s="11"/>
    </row>
  </sheetData>
  <mergeCells count="2">
    <mergeCell ref="A7:B7"/>
    <mergeCell ref="J4:V4"/>
  </mergeCells>
  <conditionalFormatting sqref="C8:C32">
    <cfRule type="cellIs" dxfId="10" priority="1" operator="greaterThan">
      <formula>105</formula>
    </cfRule>
  </conditionalFormatting>
  <hyperlinks>
    <hyperlink ref="V1" location="Навигация!A1" display="к навигации"/>
    <hyperlink ref="V2" location="Содержание!A1" display="к содержанию"/>
  </hyperlinks>
  <pageMargins left="0.7" right="0.7" top="0.75" bottom="0.75" header="0.3" footer="0.3"/>
  <pageSetup paperSize="9" orientation="portrait" r:id="rId1"/>
  <drawing r:id="rId2"/>
  <legacyDrawing r:id="rId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38">
    <tabColor theme="7" tint="0.79998168889431442"/>
  </sheetPr>
  <dimension ref="A1:M35"/>
  <sheetViews>
    <sheetView showGridLines="0" zoomScale="70" zoomScaleNormal="70" workbookViewId="0">
      <pane ySplit="2" topLeftCell="A3" activePane="bottomLeft" state="frozen"/>
      <selection pane="bottomLeft" activeCell="A4" sqref="A4"/>
    </sheetView>
  </sheetViews>
  <sheetFormatPr defaultColWidth="8.7109375" defaultRowHeight="14.25" x14ac:dyDescent="0.2"/>
  <cols>
    <col min="1" max="1" width="9.42578125" style="70" customWidth="1"/>
    <col min="2" max="2" width="11.5703125" style="70" bestFit="1" customWidth="1"/>
    <col min="3" max="3" width="14.5703125" style="70" customWidth="1"/>
    <col min="4" max="4" width="12.28515625" style="70" customWidth="1"/>
    <col min="5" max="5" width="12.140625" style="70" customWidth="1"/>
    <col min="6" max="6" width="12.42578125" style="70" customWidth="1"/>
    <col min="7" max="7" width="13.28515625" style="70" customWidth="1"/>
    <col min="8" max="8" width="12.42578125" style="70" customWidth="1"/>
    <col min="9" max="13" width="10.42578125" style="70" customWidth="1"/>
    <col min="14" max="16384" width="8.7109375" style="70"/>
  </cols>
  <sheetData>
    <row r="1" spans="1:13" s="6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147"/>
      <c r="K1" s="147"/>
      <c r="L1" s="148"/>
      <c r="M1" s="147" t="s">
        <v>176</v>
      </c>
    </row>
    <row r="2" spans="1:13" s="6" customFormat="1" ht="24.75" customHeight="1" x14ac:dyDescent="0.35">
      <c r="A2" s="24" t="s">
        <v>499</v>
      </c>
      <c r="B2" s="24"/>
      <c r="C2" s="24"/>
      <c r="D2" s="24"/>
      <c r="E2" s="24"/>
      <c r="F2" s="24"/>
      <c r="G2" s="24"/>
      <c r="H2" s="24"/>
      <c r="I2" s="24"/>
      <c r="J2" s="147"/>
      <c r="K2" s="147"/>
      <c r="L2" s="148"/>
      <c r="M2" s="147" t="s">
        <v>14</v>
      </c>
    </row>
    <row r="3" spans="1:13" s="6" customFormat="1" ht="12.75" customHeight="1" x14ac:dyDescent="0.35">
      <c r="A3" s="92"/>
      <c r="B3" s="92"/>
      <c r="C3" s="92"/>
      <c r="D3" s="92"/>
      <c r="E3" s="92"/>
      <c r="F3" s="92"/>
      <c r="G3" s="92"/>
      <c r="H3" s="92"/>
      <c r="I3" s="92"/>
      <c r="J3" s="197"/>
      <c r="K3" s="197"/>
      <c r="L3" s="198"/>
      <c r="M3" s="197"/>
    </row>
    <row r="4" spans="1:13" ht="15" x14ac:dyDescent="0.25">
      <c r="A4" s="137" t="s">
        <v>524</v>
      </c>
      <c r="M4" s="196" t="s">
        <v>229</v>
      </c>
    </row>
    <row r="5" spans="1:13" ht="18" customHeight="1" x14ac:dyDescent="0.25">
      <c r="A5" s="137"/>
    </row>
    <row r="6" spans="1:13" ht="39" thickBot="1" x14ac:dyDescent="0.25">
      <c r="A6" s="323" t="s">
        <v>181</v>
      </c>
      <c r="B6" s="324" t="s">
        <v>182</v>
      </c>
      <c r="C6" s="324" t="s">
        <v>279</v>
      </c>
      <c r="D6" s="324" t="s">
        <v>183</v>
      </c>
      <c r="E6" s="324" t="s">
        <v>184</v>
      </c>
      <c r="F6" s="324" t="s">
        <v>297</v>
      </c>
      <c r="G6" s="324" t="s">
        <v>280</v>
      </c>
      <c r="H6" s="324" t="s">
        <v>527</v>
      </c>
    </row>
    <row r="7" spans="1:13" ht="15" thickBot="1" x14ac:dyDescent="0.25">
      <c r="A7" s="325" t="s">
        <v>185</v>
      </c>
      <c r="B7" s="326">
        <v>44652</v>
      </c>
      <c r="C7" s="325">
        <v>5</v>
      </c>
      <c r="D7" s="327">
        <v>1</v>
      </c>
      <c r="E7" s="334">
        <f>'Б4 Ганта'!$B7+C7</f>
        <v>44657</v>
      </c>
      <c r="F7" s="335">
        <f>ROUND(C7*D7,)</f>
        <v>5</v>
      </c>
      <c r="G7" s="335">
        <f>C7-F7</f>
        <v>0</v>
      </c>
      <c r="H7" s="597">
        <v>3</v>
      </c>
    </row>
    <row r="8" spans="1:13" ht="15" thickBot="1" x14ac:dyDescent="0.25">
      <c r="A8" s="328" t="s">
        <v>186</v>
      </c>
      <c r="B8" s="596">
        <f>E7</f>
        <v>44657</v>
      </c>
      <c r="C8" s="328">
        <v>4</v>
      </c>
      <c r="D8" s="329">
        <v>0.75</v>
      </c>
      <c r="E8" s="333">
        <f>'Б4 Ганта'!$B8+C8</f>
        <v>44661</v>
      </c>
      <c r="F8" s="336">
        <f t="shared" ref="F8:F12" si="0">ROUND(C8*D8,)</f>
        <v>3</v>
      </c>
      <c r="G8" s="336">
        <f t="shared" ref="G8:G13" si="1">C8-F8</f>
        <v>1</v>
      </c>
      <c r="H8" s="598">
        <v>2</v>
      </c>
    </row>
    <row r="9" spans="1:13" ht="15" thickBot="1" x14ac:dyDescent="0.25">
      <c r="A9" s="328" t="s">
        <v>187</v>
      </c>
      <c r="B9" s="596">
        <v>44659</v>
      </c>
      <c r="C9" s="328">
        <v>5</v>
      </c>
      <c r="D9" s="329">
        <v>0.3</v>
      </c>
      <c r="E9" s="333">
        <f>'Б4 Ганта'!$B9+C9</f>
        <v>44664</v>
      </c>
      <c r="F9" s="336">
        <f t="shared" si="0"/>
        <v>2</v>
      </c>
      <c r="G9" s="336">
        <f t="shared" si="1"/>
        <v>3</v>
      </c>
      <c r="H9" s="598">
        <v>3</v>
      </c>
    </row>
    <row r="10" spans="1:13" ht="15" thickBot="1" x14ac:dyDescent="0.25">
      <c r="A10" s="328" t="s">
        <v>188</v>
      </c>
      <c r="B10" s="596">
        <f>E9</f>
        <v>44664</v>
      </c>
      <c r="C10" s="328">
        <v>6</v>
      </c>
      <c r="D10" s="329">
        <v>0.21</v>
      </c>
      <c r="E10" s="333">
        <f>'Б4 Ганта'!$B10+C10</f>
        <v>44670</v>
      </c>
      <c r="F10" s="336">
        <f t="shared" si="0"/>
        <v>1</v>
      </c>
      <c r="G10" s="336">
        <f t="shared" si="1"/>
        <v>5</v>
      </c>
      <c r="H10" s="598">
        <v>2</v>
      </c>
    </row>
    <row r="11" spans="1:13" ht="15" thickBot="1" x14ac:dyDescent="0.25">
      <c r="A11" s="328" t="s">
        <v>189</v>
      </c>
      <c r="B11" s="596">
        <v>44668</v>
      </c>
      <c r="C11" s="328">
        <v>1</v>
      </c>
      <c r="D11" s="329">
        <v>0</v>
      </c>
      <c r="E11" s="333">
        <f>'Б4 Ганта'!$B11+C11</f>
        <v>44669</v>
      </c>
      <c r="F11" s="336">
        <f t="shared" si="0"/>
        <v>0</v>
      </c>
      <c r="G11" s="336">
        <f t="shared" si="1"/>
        <v>1</v>
      </c>
      <c r="H11" s="598">
        <v>1</v>
      </c>
    </row>
    <row r="12" spans="1:13" ht="15" thickBot="1" x14ac:dyDescent="0.25">
      <c r="A12" s="328" t="s">
        <v>190</v>
      </c>
      <c r="B12" s="596">
        <v>44669</v>
      </c>
      <c r="C12" s="328">
        <v>7</v>
      </c>
      <c r="D12" s="329">
        <v>0.02</v>
      </c>
      <c r="E12" s="333">
        <f>'Б4 Ганта'!$B12+C12</f>
        <v>44676</v>
      </c>
      <c r="F12" s="336">
        <f t="shared" si="0"/>
        <v>0</v>
      </c>
      <c r="G12" s="336">
        <f t="shared" si="1"/>
        <v>7</v>
      </c>
      <c r="H12" s="598">
        <v>0</v>
      </c>
    </row>
    <row r="13" spans="1:13" ht="15" thickBot="1" x14ac:dyDescent="0.25">
      <c r="A13" s="328" t="s">
        <v>191</v>
      </c>
      <c r="B13" s="596">
        <v>44675</v>
      </c>
      <c r="C13" s="328">
        <v>5</v>
      </c>
      <c r="D13" s="329">
        <v>0</v>
      </c>
      <c r="E13" s="333">
        <f>'Б4 Ганта'!$B13+C13</f>
        <v>44680</v>
      </c>
      <c r="F13" s="336">
        <f>ROUND(C13*D13,)</f>
        <v>0</v>
      </c>
      <c r="G13" s="336">
        <f t="shared" si="1"/>
        <v>5</v>
      </c>
      <c r="H13" s="598">
        <v>1</v>
      </c>
    </row>
    <row r="14" spans="1:13" s="602" customFormat="1" x14ac:dyDescent="0.2">
      <c r="A14" s="599"/>
      <c r="B14" s="600"/>
      <c r="C14" s="599"/>
      <c r="D14" s="601"/>
      <c r="E14" s="600"/>
      <c r="F14" s="603"/>
      <c r="G14" s="603"/>
      <c r="H14" s="604"/>
    </row>
    <row r="15" spans="1:13" s="454" customFormat="1" ht="20.25" x14ac:dyDescent="0.25">
      <c r="A15" s="488" t="s">
        <v>525</v>
      </c>
      <c r="B15" s="594"/>
      <c r="C15" s="594"/>
      <c r="D15" s="594"/>
      <c r="E15" s="594"/>
      <c r="F15" s="480"/>
      <c r="G15" s="486"/>
      <c r="H15" s="486"/>
      <c r="I15" s="486"/>
      <c r="J15" s="486"/>
      <c r="K15" s="486"/>
      <c r="L15" s="486"/>
      <c r="M15" s="486"/>
    </row>
    <row r="35" spans="1:13" s="454" customFormat="1" ht="20.25" x14ac:dyDescent="0.25">
      <c r="A35" s="488" t="s">
        <v>526</v>
      </c>
      <c r="B35" s="594"/>
      <c r="C35" s="594"/>
      <c r="D35" s="594"/>
      <c r="E35" s="594"/>
      <c r="F35" s="480"/>
      <c r="G35" s="486"/>
      <c r="H35" s="486"/>
      <c r="I35" s="486"/>
      <c r="J35" s="486"/>
      <c r="K35" s="486"/>
      <c r="L35" s="486"/>
      <c r="M35" s="486"/>
    </row>
  </sheetData>
  <conditionalFormatting sqref="B15:E15">
    <cfRule type="cellIs" dxfId="9" priority="2" operator="lessThan">
      <formula>0</formula>
    </cfRule>
  </conditionalFormatting>
  <conditionalFormatting sqref="B35:E35">
    <cfRule type="cellIs" dxfId="8" priority="1" operator="lessThan">
      <formula>0</formula>
    </cfRule>
  </conditionalFormatting>
  <hyperlinks>
    <hyperlink ref="M1" location="Навигация!A1" display="к навигации"/>
    <hyperlink ref="M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79998168889431442"/>
  </sheetPr>
  <dimension ref="A1:M28"/>
  <sheetViews>
    <sheetView showGridLines="0" zoomScale="90" zoomScaleNormal="90" workbookViewId="0">
      <pane ySplit="2" topLeftCell="A3" activePane="bottomLeft" state="frozen"/>
      <selection pane="bottomLeft" activeCell="M2" sqref="M2"/>
    </sheetView>
  </sheetViews>
  <sheetFormatPr defaultColWidth="9.140625" defaultRowHeight="14.25" x14ac:dyDescent="0.2"/>
  <cols>
    <col min="1" max="1" width="9.28515625" style="423" customWidth="1"/>
    <col min="2" max="2" width="13.5703125" style="423" bestFit="1" customWidth="1"/>
    <col min="3" max="3" width="4.140625" style="423" customWidth="1"/>
    <col min="4" max="4" width="11.140625" style="423" bestFit="1" customWidth="1"/>
    <col min="5" max="5" width="13.5703125" style="423" bestFit="1" customWidth="1"/>
    <col min="6" max="6" width="15.140625" style="423" customWidth="1"/>
    <col min="7" max="7" width="9.140625" style="423"/>
    <col min="8" max="8" width="22.28515625" style="423" customWidth="1"/>
    <col min="9" max="12" width="9.140625" style="423"/>
    <col min="13" max="13" width="11.42578125" style="423" customWidth="1"/>
    <col min="14" max="16384" width="9.140625" style="423"/>
  </cols>
  <sheetData>
    <row r="1" spans="1:13" s="6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147"/>
      <c r="K1" s="147"/>
      <c r="L1" s="148"/>
      <c r="M1" s="147" t="s">
        <v>176</v>
      </c>
    </row>
    <row r="2" spans="1:13" s="6" customFormat="1" ht="24.75" customHeight="1" x14ac:dyDescent="0.35">
      <c r="A2" s="24" t="s">
        <v>500</v>
      </c>
      <c r="B2" s="24"/>
      <c r="C2" s="24"/>
      <c r="D2" s="24"/>
      <c r="E2" s="24"/>
      <c r="F2" s="24"/>
      <c r="G2" s="24"/>
      <c r="H2" s="24"/>
      <c r="I2" s="24"/>
      <c r="J2" s="147"/>
      <c r="K2" s="147"/>
      <c r="L2" s="148"/>
      <c r="M2" s="147" t="s">
        <v>14</v>
      </c>
    </row>
    <row r="3" spans="1:13" s="6" customFormat="1" ht="17.45" customHeight="1" x14ac:dyDescent="0.35">
      <c r="A3" s="92"/>
      <c r="B3" s="92"/>
      <c r="C3" s="92"/>
      <c r="D3" s="92"/>
      <c r="E3" s="92"/>
      <c r="F3" s="92"/>
      <c r="G3" s="92"/>
      <c r="H3" s="92"/>
      <c r="I3" s="92"/>
      <c r="J3" s="197"/>
      <c r="K3" s="197"/>
      <c r="L3" s="198"/>
    </row>
    <row r="4" spans="1:13" x14ac:dyDescent="0.2">
      <c r="A4" s="365" t="s">
        <v>78</v>
      </c>
      <c r="B4" s="365"/>
      <c r="C4" s="365"/>
      <c r="D4" s="365"/>
      <c r="E4" s="365"/>
      <c r="M4" s="537" t="s">
        <v>229</v>
      </c>
    </row>
    <row r="5" spans="1:13" x14ac:dyDescent="0.2">
      <c r="A5" s="529" t="s">
        <v>486</v>
      </c>
      <c r="B5" s="529" t="s">
        <v>298</v>
      </c>
      <c r="C5" s="530"/>
      <c r="D5" s="529" t="s">
        <v>486</v>
      </c>
      <c r="E5" s="529" t="s">
        <v>298</v>
      </c>
      <c r="F5" s="531" t="s">
        <v>343</v>
      </c>
    </row>
    <row r="6" spans="1:13" ht="15" customHeight="1" x14ac:dyDescent="0.2">
      <c r="A6" s="532">
        <v>44562</v>
      </c>
      <c r="B6" s="365" t="s">
        <v>490</v>
      </c>
      <c r="C6" s="365"/>
      <c r="D6" s="533">
        <f>IF(A6&lt;&gt;"",A6,"")</f>
        <v>44562</v>
      </c>
      <c r="E6" s="534" t="str">
        <f t="shared" ref="E6:E14" si="0">IF(AND(B6&lt;&gt;"",D6&lt;&gt;""),B6,NA())</f>
        <v>Старт проекта ⚑</v>
      </c>
      <c r="F6" s="535">
        <f>IF(E6&lt;&gt;"",10,"")</f>
        <v>10</v>
      </c>
      <c r="G6" s="539" t="s">
        <v>491</v>
      </c>
      <c r="H6" s="538"/>
      <c r="I6" s="538"/>
      <c r="J6" s="538"/>
      <c r="K6" s="538"/>
      <c r="L6" s="538"/>
      <c r="M6" s="538"/>
    </row>
    <row r="7" spans="1:13" x14ac:dyDescent="0.2">
      <c r="A7" s="532">
        <v>44593</v>
      </c>
      <c r="B7" s="365" t="s">
        <v>185</v>
      </c>
      <c r="C7" s="365"/>
      <c r="D7" s="533">
        <f t="shared" ref="D7:D11" si="1">IF(A7&lt;&gt;"",A7,"")</f>
        <v>44593</v>
      </c>
      <c r="E7" s="534" t="str">
        <f t="shared" si="0"/>
        <v>Задача 1</v>
      </c>
      <c r="F7" s="535">
        <f>IF(E7&lt;&gt;"",-10,"")</f>
        <v>-10</v>
      </c>
      <c r="G7" s="538"/>
      <c r="H7" s="538"/>
      <c r="I7" s="538"/>
      <c r="J7" s="538"/>
      <c r="K7" s="538"/>
      <c r="L7" s="538"/>
      <c r="M7" s="538"/>
    </row>
    <row r="8" spans="1:13" x14ac:dyDescent="0.2">
      <c r="A8" s="532">
        <v>44621</v>
      </c>
      <c r="B8" s="365" t="s">
        <v>186</v>
      </c>
      <c r="C8" s="365"/>
      <c r="D8" s="533">
        <f t="shared" si="1"/>
        <v>44621</v>
      </c>
      <c r="E8" s="534" t="str">
        <f t="shared" si="0"/>
        <v>Задача 2</v>
      </c>
      <c r="F8" s="535">
        <v>10</v>
      </c>
    </row>
    <row r="9" spans="1:13" x14ac:dyDescent="0.2">
      <c r="A9" s="532">
        <v>44652</v>
      </c>
      <c r="B9" s="365" t="s">
        <v>187</v>
      </c>
      <c r="C9" s="365"/>
      <c r="D9" s="533">
        <f t="shared" si="1"/>
        <v>44652</v>
      </c>
      <c r="E9" s="534" t="str">
        <f t="shared" si="0"/>
        <v>Задача 3</v>
      </c>
      <c r="F9" s="535">
        <f>IF(E9&lt;&gt;"",-10,"")</f>
        <v>-10</v>
      </c>
    </row>
    <row r="10" spans="1:13" x14ac:dyDescent="0.2">
      <c r="A10" s="532">
        <v>44682</v>
      </c>
      <c r="B10" s="365" t="s">
        <v>188</v>
      </c>
      <c r="C10" s="365"/>
      <c r="D10" s="533">
        <f t="shared" si="1"/>
        <v>44682</v>
      </c>
      <c r="E10" s="534" t="str">
        <f t="shared" si="0"/>
        <v>Задача 4</v>
      </c>
      <c r="F10" s="535">
        <f t="shared" ref="F10" si="2">IF(E10&lt;&gt;"",10,"")</f>
        <v>10</v>
      </c>
    </row>
    <row r="11" spans="1:13" x14ac:dyDescent="0.2">
      <c r="A11" s="532">
        <v>44713</v>
      </c>
      <c r="B11" s="365"/>
      <c r="C11" s="365"/>
      <c r="D11" s="533">
        <f t="shared" si="1"/>
        <v>44713</v>
      </c>
      <c r="E11" s="536" t="e">
        <f>IF(AND(B11&lt;&gt;"",D11&lt;&gt;""),B11,NA())</f>
        <v>#N/A</v>
      </c>
      <c r="F11" s="534"/>
    </row>
    <row r="12" spans="1:13" x14ac:dyDescent="0.2">
      <c r="A12" s="532">
        <v>44743</v>
      </c>
      <c r="B12" s="365" t="s">
        <v>487</v>
      </c>
      <c r="C12" s="365"/>
      <c r="D12" s="533">
        <f>IF(A12&lt;&gt;"",A12,"")</f>
        <v>44743</v>
      </c>
      <c r="E12" s="534" t="str">
        <f t="shared" si="0"/>
        <v>Тестирование</v>
      </c>
      <c r="F12" s="535">
        <f>IF(E12&lt;&gt;"",-10,"")</f>
        <v>-10</v>
      </c>
    </row>
    <row r="13" spans="1:13" x14ac:dyDescent="0.2">
      <c r="A13" s="532">
        <v>44774</v>
      </c>
      <c r="B13" s="365" t="s">
        <v>488</v>
      </c>
      <c r="C13" s="365"/>
      <c r="D13" s="533">
        <f>IF(A13&lt;&gt;"",A13,"")</f>
        <v>44774</v>
      </c>
      <c r="E13" s="534" t="str">
        <f t="shared" si="0"/>
        <v>Внедрение</v>
      </c>
      <c r="F13" s="535">
        <f t="shared" ref="F13" si="3">IF(E13&lt;&gt;"",10,"")</f>
        <v>10</v>
      </c>
    </row>
    <row r="14" spans="1:13" x14ac:dyDescent="0.2">
      <c r="A14" s="532">
        <v>44805</v>
      </c>
      <c r="B14" s="365" t="s">
        <v>489</v>
      </c>
      <c r="C14" s="365"/>
      <c r="D14" s="533">
        <f>IF(A14&lt;&gt;"",A14,"")</f>
        <v>44805</v>
      </c>
      <c r="E14" s="534" t="str">
        <f t="shared" si="0"/>
        <v xml:space="preserve">Итоговый отчет </v>
      </c>
      <c r="F14" s="535">
        <f>IF(E14&lt;&gt;"",-10,"")</f>
        <v>-10</v>
      </c>
    </row>
    <row r="15" spans="1:13" x14ac:dyDescent="0.2">
      <c r="D15" s="527" t="str">
        <f>IF(A15&lt;&gt;"",A15,"")</f>
        <v/>
      </c>
    </row>
    <row r="17" spans="5:5" x14ac:dyDescent="0.2">
      <c r="E17" s="528"/>
    </row>
    <row r="18" spans="5:5" x14ac:dyDescent="0.2">
      <c r="E18" s="528"/>
    </row>
    <row r="19" spans="5:5" x14ac:dyDescent="0.2">
      <c r="E19" s="528"/>
    </row>
    <row r="20" spans="5:5" x14ac:dyDescent="0.2">
      <c r="E20" s="528"/>
    </row>
    <row r="21" spans="5:5" x14ac:dyDescent="0.2">
      <c r="E21" s="528"/>
    </row>
    <row r="22" spans="5:5" x14ac:dyDescent="0.2">
      <c r="E22" s="528"/>
    </row>
    <row r="23" spans="5:5" x14ac:dyDescent="0.2">
      <c r="E23" s="528"/>
    </row>
    <row r="24" spans="5:5" x14ac:dyDescent="0.2">
      <c r="E24" s="528"/>
    </row>
    <row r="25" spans="5:5" x14ac:dyDescent="0.2">
      <c r="E25" s="528"/>
    </row>
    <row r="26" spans="5:5" x14ac:dyDescent="0.2">
      <c r="E26" s="528"/>
    </row>
    <row r="27" spans="5:5" x14ac:dyDescent="0.2">
      <c r="E27" s="528"/>
    </row>
    <row r="28" spans="5:5" x14ac:dyDescent="0.2">
      <c r="E28" s="528"/>
    </row>
  </sheetData>
  <hyperlinks>
    <hyperlink ref="M1" location="Навигация!A1" display="к навигации"/>
    <hyperlink ref="M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6">
    <tabColor theme="7" tint="0.79998168889431442"/>
  </sheetPr>
  <dimension ref="A1:V94"/>
  <sheetViews>
    <sheetView showGridLines="0" zoomScale="70" zoomScaleNormal="70" zoomScalePageLayoutView="80" workbookViewId="0">
      <pane ySplit="2" topLeftCell="A3" activePane="bottomLeft" state="frozen"/>
      <selection pane="bottomLeft" activeCell="A5" sqref="A5"/>
    </sheetView>
  </sheetViews>
  <sheetFormatPr defaultColWidth="9.42578125" defaultRowHeight="14.25" x14ac:dyDescent="0.2"/>
  <cols>
    <col min="1" max="1" width="27.85546875" style="7" customWidth="1"/>
    <col min="2" max="2" width="11.140625" style="7" customWidth="1"/>
    <col min="3" max="3" width="11.5703125" style="7" customWidth="1"/>
    <col min="4" max="5" width="13" style="7" customWidth="1"/>
    <col min="6" max="6" width="17.7109375" style="7" bestFit="1" customWidth="1"/>
    <col min="7" max="7" width="11.5703125" style="7" customWidth="1"/>
    <col min="8" max="8" width="5.42578125" style="7" customWidth="1"/>
    <col min="9" max="9" width="23.140625" style="7" customWidth="1"/>
    <col min="10" max="15" width="12.7109375" style="7" customWidth="1"/>
    <col min="16" max="17" width="9.42578125" style="7" customWidth="1"/>
    <col min="18" max="16384" width="9.42578125" style="7"/>
  </cols>
  <sheetData>
    <row r="1" spans="1:22" s="195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"/>
      <c r="Q1" s="2"/>
      <c r="R1" s="2"/>
      <c r="S1" s="2"/>
      <c r="T1" s="2"/>
      <c r="U1" s="194"/>
      <c r="V1" s="147" t="s">
        <v>176</v>
      </c>
    </row>
    <row r="2" spans="1:22" s="195" customFormat="1" ht="24.75" customHeight="1" x14ac:dyDescent="0.35">
      <c r="A2" s="24" t="s">
        <v>501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  <c r="P2" s="2"/>
      <c r="Q2" s="2"/>
      <c r="R2" s="2"/>
      <c r="S2" s="2"/>
      <c r="T2" s="2"/>
      <c r="U2" s="194"/>
      <c r="V2" s="147" t="s">
        <v>14</v>
      </c>
    </row>
    <row r="3" spans="1:22" ht="11.85" customHeight="1" x14ac:dyDescent="0.2">
      <c r="G3" s="57"/>
      <c r="H3" s="57"/>
      <c r="I3" s="57"/>
      <c r="P3" s="60"/>
      <c r="V3" s="57"/>
    </row>
    <row r="4" spans="1:22" ht="11.85" customHeight="1" x14ac:dyDescent="0.2">
      <c r="G4" s="57"/>
      <c r="H4" s="57"/>
      <c r="I4" s="57"/>
      <c r="P4" s="60"/>
      <c r="V4" s="57"/>
    </row>
    <row r="5" spans="1:22" ht="20.25" x14ac:dyDescent="0.3">
      <c r="A5" s="140" t="s">
        <v>482</v>
      </c>
      <c r="B5" s="127"/>
      <c r="C5" s="127"/>
      <c r="D5" s="127"/>
      <c r="E5" s="140"/>
      <c r="F5" s="140"/>
      <c r="G5" s="140"/>
      <c r="H5" s="127"/>
      <c r="I5" s="140"/>
      <c r="J5" s="127"/>
      <c r="K5" s="127"/>
      <c r="L5" s="127"/>
      <c r="M5" s="127"/>
      <c r="N5" s="127"/>
      <c r="O5" s="127"/>
      <c r="P5" s="127"/>
      <c r="Q5" s="127"/>
      <c r="R5" s="127"/>
      <c r="S5" s="127"/>
      <c r="T5" s="127"/>
      <c r="U5" s="127"/>
      <c r="V5" s="127"/>
    </row>
    <row r="7" spans="1:22" ht="15" x14ac:dyDescent="0.25">
      <c r="A7" s="53" t="s">
        <v>376</v>
      </c>
      <c r="B7" s="298"/>
    </row>
    <row r="8" spans="1:22" ht="15.75" thickBot="1" x14ac:dyDescent="0.3">
      <c r="A8" s="404" t="s">
        <v>350</v>
      </c>
      <c r="B8" s="405" t="s">
        <v>351</v>
      </c>
    </row>
    <row r="9" spans="1:22" x14ac:dyDescent="0.2">
      <c r="A9" s="7" t="s">
        <v>98</v>
      </c>
      <c r="B9" s="7">
        <v>79</v>
      </c>
    </row>
    <row r="10" spans="1:22" x14ac:dyDescent="0.2">
      <c r="A10" s="7" t="s">
        <v>370</v>
      </c>
      <c r="B10" s="7">
        <v>23</v>
      </c>
    </row>
    <row r="11" spans="1:22" x14ac:dyDescent="0.2">
      <c r="A11" s="7" t="s">
        <v>371</v>
      </c>
      <c r="B11" s="7">
        <v>45</v>
      </c>
    </row>
    <row r="12" spans="1:22" x14ac:dyDescent="0.2">
      <c r="A12" s="7" t="s">
        <v>372</v>
      </c>
      <c r="B12" s="7">
        <v>-16</v>
      </c>
    </row>
    <row r="13" spans="1:22" x14ac:dyDescent="0.2">
      <c r="A13" s="7" t="s">
        <v>373</v>
      </c>
      <c r="B13" s="7">
        <v>19</v>
      </c>
    </row>
    <row r="14" spans="1:22" x14ac:dyDescent="0.2">
      <c r="A14" s="7" t="s">
        <v>65</v>
      </c>
      <c r="B14" s="7">
        <f>SUM(B9:B13)</f>
        <v>150</v>
      </c>
    </row>
    <row r="16" spans="1:22" x14ac:dyDescent="0.2">
      <c r="A16" s="295" t="s">
        <v>369</v>
      </c>
    </row>
    <row r="25" spans="1:22" ht="11.85" customHeight="1" x14ac:dyDescent="0.2">
      <c r="G25" s="57"/>
      <c r="H25" s="57"/>
      <c r="I25" s="57"/>
      <c r="P25" s="60"/>
      <c r="V25" s="57"/>
    </row>
    <row r="26" spans="1:22" ht="20.25" x14ac:dyDescent="0.3">
      <c r="A26" s="140" t="s">
        <v>483</v>
      </c>
      <c r="B26" s="127"/>
      <c r="C26" s="127"/>
      <c r="D26" s="127"/>
      <c r="E26" s="140"/>
      <c r="F26" s="140"/>
      <c r="G26" s="140"/>
      <c r="H26" s="127"/>
      <c r="I26" s="127"/>
      <c r="J26" s="127"/>
      <c r="K26" s="127"/>
      <c r="L26" s="140"/>
      <c r="M26" s="127"/>
      <c r="N26" s="127"/>
      <c r="O26" s="127"/>
      <c r="P26" s="127"/>
      <c r="Q26" s="127"/>
      <c r="R26" s="127"/>
      <c r="S26" s="127"/>
      <c r="T26" s="127"/>
      <c r="U26" s="127"/>
      <c r="V26" s="502"/>
    </row>
    <row r="27" spans="1:22" ht="15" x14ac:dyDescent="0.25">
      <c r="A27" s="53" t="s">
        <v>375</v>
      </c>
      <c r="D27" s="360"/>
      <c r="E27" s="361"/>
      <c r="G27" s="57"/>
      <c r="H27" s="57"/>
      <c r="I27" s="57"/>
      <c r="J27" s="57"/>
      <c r="K27" s="60"/>
    </row>
    <row r="28" spans="1:22" x14ac:dyDescent="0.2">
      <c r="A28" s="362"/>
      <c r="B28" s="362"/>
      <c r="G28" s="57"/>
      <c r="H28" s="57"/>
      <c r="I28" s="57"/>
      <c r="J28" s="57"/>
      <c r="K28" s="60"/>
    </row>
    <row r="29" spans="1:22" ht="15" thickBot="1" x14ac:dyDescent="0.25">
      <c r="A29" s="397" t="s">
        <v>350</v>
      </c>
      <c r="B29" s="398" t="s">
        <v>351</v>
      </c>
      <c r="C29" s="392"/>
      <c r="D29" s="392"/>
      <c r="E29" s="392"/>
      <c r="G29" s="57"/>
      <c r="H29" s="57"/>
      <c r="I29" s="57"/>
      <c r="J29" s="57"/>
      <c r="K29" s="60"/>
    </row>
    <row r="30" spans="1:22" x14ac:dyDescent="0.2">
      <c r="A30" s="394" t="s">
        <v>33</v>
      </c>
      <c r="B30" s="7">
        <v>300</v>
      </c>
      <c r="C30" s="265"/>
      <c r="D30" s="265"/>
      <c r="E30" s="265"/>
      <c r="G30" s="57"/>
      <c r="H30" s="57"/>
      <c r="I30" s="57"/>
      <c r="J30" s="57"/>
      <c r="K30" s="60"/>
    </row>
    <row r="31" spans="1:22" ht="14.85" customHeight="1" x14ac:dyDescent="0.2">
      <c r="A31" s="394" t="s">
        <v>352</v>
      </c>
      <c r="B31" s="7">
        <v>-13.5</v>
      </c>
      <c r="C31" s="265"/>
      <c r="D31" s="265"/>
      <c r="E31" s="265"/>
      <c r="G31" s="57"/>
      <c r="H31" s="363"/>
      <c r="I31" s="57"/>
      <c r="J31" s="57"/>
      <c r="K31" s="60"/>
    </row>
    <row r="32" spans="1:22" x14ac:dyDescent="0.2">
      <c r="A32" s="394" t="s">
        <v>353</v>
      </c>
      <c r="B32" s="7">
        <v>-67.5</v>
      </c>
      <c r="C32" s="265"/>
      <c r="D32" s="265"/>
      <c r="E32" s="265"/>
      <c r="G32" s="57"/>
      <c r="H32" s="57"/>
      <c r="I32" s="57"/>
      <c r="J32" s="57"/>
      <c r="K32" s="60"/>
    </row>
    <row r="33" spans="1:11" ht="15" x14ac:dyDescent="0.25">
      <c r="A33" s="399" t="s">
        <v>354</v>
      </c>
      <c r="B33" s="400">
        <f>_xlfn.AGGREGATE(9,0,$B$30:B32)</f>
        <v>219</v>
      </c>
      <c r="D33" s="265"/>
      <c r="E33" s="265"/>
      <c r="G33" s="57"/>
      <c r="H33" s="57"/>
      <c r="I33" s="57"/>
      <c r="J33" s="57"/>
      <c r="K33" s="60"/>
    </row>
    <row r="34" spans="1:11" x14ac:dyDescent="0.2">
      <c r="A34" s="395" t="s">
        <v>355</v>
      </c>
      <c r="B34" s="7">
        <v>-12</v>
      </c>
      <c r="C34" s="393"/>
      <c r="D34" s="393"/>
      <c r="E34" s="393"/>
      <c r="G34" s="57"/>
    </row>
    <row r="35" spans="1:11" x14ac:dyDescent="0.2">
      <c r="A35" s="395" t="s">
        <v>356</v>
      </c>
      <c r="B35" s="7">
        <v>-15</v>
      </c>
      <c r="C35" s="259"/>
      <c r="D35" s="259"/>
      <c r="E35" s="259"/>
    </row>
    <row r="36" spans="1:11" x14ac:dyDescent="0.2">
      <c r="A36" s="395" t="s">
        <v>357</v>
      </c>
      <c r="B36" s="7">
        <v>27</v>
      </c>
      <c r="C36" s="259"/>
      <c r="D36" s="259"/>
      <c r="E36" s="259"/>
    </row>
    <row r="37" spans="1:11" x14ac:dyDescent="0.2">
      <c r="A37" s="395" t="s">
        <v>358</v>
      </c>
      <c r="B37" s="7">
        <v>-7.5</v>
      </c>
      <c r="C37" s="259"/>
      <c r="D37" s="259"/>
      <c r="E37" s="259"/>
    </row>
    <row r="38" spans="1:11" x14ac:dyDescent="0.2">
      <c r="A38" s="395" t="s">
        <v>359</v>
      </c>
      <c r="B38" s="7">
        <v>-18</v>
      </c>
      <c r="C38" s="259"/>
      <c r="D38" s="259"/>
      <c r="E38" s="259"/>
    </row>
    <row r="39" spans="1:11" x14ac:dyDescent="0.2">
      <c r="A39" s="395" t="s">
        <v>360</v>
      </c>
      <c r="B39" s="7">
        <v>-22.5</v>
      </c>
      <c r="C39" s="259"/>
      <c r="D39" s="259"/>
      <c r="E39" s="259"/>
    </row>
    <row r="40" spans="1:11" x14ac:dyDescent="0.2">
      <c r="A40" s="396" t="s">
        <v>361</v>
      </c>
      <c r="B40" s="7">
        <v>-52.5</v>
      </c>
    </row>
    <row r="41" spans="1:11" ht="15" x14ac:dyDescent="0.25">
      <c r="A41" s="399" t="s">
        <v>362</v>
      </c>
      <c r="B41" s="400">
        <f>_xlfn.AGGREGATE(9,0,$B$30:B40)</f>
        <v>118.5</v>
      </c>
    </row>
    <row r="42" spans="1:11" x14ac:dyDescent="0.2">
      <c r="A42" s="396" t="s">
        <v>363</v>
      </c>
      <c r="B42" s="7">
        <v>-30</v>
      </c>
    </row>
    <row r="43" spans="1:11" x14ac:dyDescent="0.2">
      <c r="A43" s="396" t="s">
        <v>364</v>
      </c>
      <c r="B43" s="7">
        <v>-15</v>
      </c>
    </row>
    <row r="44" spans="1:11" ht="15" x14ac:dyDescent="0.25">
      <c r="A44" s="399" t="s">
        <v>365</v>
      </c>
      <c r="B44" s="400">
        <f>_xlfn.AGGREGATE(9,0,B30:B43)</f>
        <v>73.5</v>
      </c>
    </row>
    <row r="49" spans="1:22" ht="20.25" x14ac:dyDescent="0.3">
      <c r="A49" s="140" t="s">
        <v>484</v>
      </c>
      <c r="B49" s="127"/>
      <c r="C49" s="127"/>
      <c r="D49" s="127"/>
      <c r="E49" s="140"/>
      <c r="F49" s="140"/>
      <c r="G49" s="140"/>
      <c r="H49" s="127"/>
      <c r="I49" s="127"/>
      <c r="J49" s="127"/>
      <c r="K49" s="127"/>
      <c r="L49" s="127"/>
      <c r="M49" s="127"/>
      <c r="N49" s="127"/>
      <c r="O49" s="140"/>
      <c r="P49" s="127"/>
      <c r="Q49" s="127"/>
      <c r="R49" s="127"/>
      <c r="S49" s="127"/>
      <c r="T49" s="127"/>
      <c r="U49" s="127"/>
      <c r="V49" s="127"/>
    </row>
    <row r="50" spans="1:22" s="298" customFormat="1" ht="18.75" x14ac:dyDescent="0.25">
      <c r="G50" s="406"/>
      <c r="H50" s="34"/>
      <c r="P50" s="407"/>
    </row>
    <row r="51" spans="1:22" ht="15" x14ac:dyDescent="0.25">
      <c r="A51" s="53" t="s">
        <v>377</v>
      </c>
      <c r="B51" s="34"/>
      <c r="C51" s="391" t="s">
        <v>368</v>
      </c>
      <c r="D51" s="34"/>
      <c r="E51" s="34"/>
      <c r="F51" s="34"/>
      <c r="G51" s="34"/>
    </row>
    <row r="52" spans="1:22" ht="15.75" thickBot="1" x14ac:dyDescent="0.3">
      <c r="A52" s="404" t="s">
        <v>350</v>
      </c>
      <c r="B52" s="405" t="s">
        <v>351</v>
      </c>
      <c r="C52" s="517" t="s">
        <v>343</v>
      </c>
      <c r="D52" s="517" t="s">
        <v>366</v>
      </c>
      <c r="E52" s="517" t="s">
        <v>367</v>
      </c>
      <c r="F52" s="517" t="s">
        <v>65</v>
      </c>
      <c r="G52" s="517" t="s">
        <v>374</v>
      </c>
    </row>
    <row r="53" spans="1:22" x14ac:dyDescent="0.2">
      <c r="A53" s="7" t="s">
        <v>98</v>
      </c>
      <c r="B53" s="7">
        <v>890</v>
      </c>
      <c r="C53" s="403">
        <v>0</v>
      </c>
      <c r="D53" s="403">
        <f>IF(B53&gt;0,B53)</f>
        <v>890</v>
      </c>
      <c r="E53" s="403" t="b">
        <f>IF(B53&lt;=0,-B53)</f>
        <v>0</v>
      </c>
      <c r="F53" s="403"/>
      <c r="G53" s="403">
        <f>B53</f>
        <v>890</v>
      </c>
    </row>
    <row r="54" spans="1:22" x14ac:dyDescent="0.2">
      <c r="A54" s="7" t="s">
        <v>370</v>
      </c>
      <c r="B54" s="7">
        <v>268</v>
      </c>
      <c r="C54" s="403">
        <f>C53+D53-E54</f>
        <v>890</v>
      </c>
      <c r="D54" s="403">
        <f>IF(B54&gt;0,B54)</f>
        <v>268</v>
      </c>
      <c r="E54" s="403" t="b">
        <f>IF(B54&lt;=0,-B54)</f>
        <v>0</v>
      </c>
      <c r="F54" s="403"/>
      <c r="G54" s="403">
        <f>SUM($B$53:B54)</f>
        <v>1158</v>
      </c>
    </row>
    <row r="55" spans="1:22" x14ac:dyDescent="0.2">
      <c r="A55" s="7" t="s">
        <v>371</v>
      </c>
      <c r="B55" s="7">
        <v>115</v>
      </c>
      <c r="C55" s="403">
        <f>C54+D54-E55</f>
        <v>1158</v>
      </c>
      <c r="D55" s="403">
        <f>IF(B55&gt;0,B55)</f>
        <v>115</v>
      </c>
      <c r="E55" s="403" t="b">
        <f>IF(B55&lt;=0,-B55)</f>
        <v>0</v>
      </c>
      <c r="F55" s="403"/>
      <c r="G55" s="403">
        <f>SUM($B$53:B55)</f>
        <v>1273</v>
      </c>
    </row>
    <row r="56" spans="1:22" x14ac:dyDescent="0.2">
      <c r="A56" s="7" t="s">
        <v>372</v>
      </c>
      <c r="B56" s="7">
        <v>-89</v>
      </c>
      <c r="C56" s="403">
        <f>C55+D55-E56</f>
        <v>1184</v>
      </c>
      <c r="D56" s="403" t="b">
        <f>IF(B56&gt;0,B56)</f>
        <v>0</v>
      </c>
      <c r="E56" s="403">
        <f>IF(B56&lt;=0,-B56)</f>
        <v>89</v>
      </c>
      <c r="F56" s="403"/>
      <c r="G56" s="403">
        <f>SUM($B$53:B56)</f>
        <v>1184</v>
      </c>
    </row>
    <row r="57" spans="1:22" x14ac:dyDescent="0.2">
      <c r="A57" s="7" t="s">
        <v>373</v>
      </c>
      <c r="B57" s="7">
        <v>100</v>
      </c>
      <c r="C57" s="403">
        <f>C56+D56-E57</f>
        <v>1184</v>
      </c>
      <c r="D57" s="403">
        <f>IF(B57&gt;0,B57)</f>
        <v>100</v>
      </c>
      <c r="E57" s="403" t="b">
        <f>IF(B57&lt;=0,-B57)</f>
        <v>0</v>
      </c>
      <c r="F57" s="403"/>
      <c r="G57" s="403">
        <f>SUM($B$53:B57)</f>
        <v>1284</v>
      </c>
    </row>
    <row r="58" spans="1:22" x14ac:dyDescent="0.2">
      <c r="A58" s="7" t="s">
        <v>65</v>
      </c>
      <c r="B58" s="7">
        <f>SUM(B53:B57)</f>
        <v>1284</v>
      </c>
      <c r="C58" s="403"/>
      <c r="D58" s="403"/>
      <c r="E58" s="403"/>
      <c r="F58" s="403">
        <f>B58</f>
        <v>1284</v>
      </c>
      <c r="G58" s="403">
        <f>B58</f>
        <v>1284</v>
      </c>
    </row>
    <row r="65" spans="1:22" ht="12.95" customHeight="1" x14ac:dyDescent="0.2"/>
    <row r="66" spans="1:22" hidden="1" x14ac:dyDescent="0.2"/>
    <row r="73" spans="1:22" ht="20.25" x14ac:dyDescent="0.3">
      <c r="A73" s="140" t="s">
        <v>485</v>
      </c>
      <c r="B73" s="127"/>
      <c r="C73" s="127"/>
      <c r="D73" s="127"/>
      <c r="E73" s="140"/>
      <c r="F73" s="140"/>
      <c r="G73" s="140"/>
      <c r="H73" s="127"/>
      <c r="I73" s="127"/>
      <c r="J73" s="127"/>
      <c r="K73" s="127"/>
      <c r="L73" s="140"/>
      <c r="M73" s="127"/>
      <c r="N73" s="127"/>
      <c r="O73" s="127"/>
      <c r="P73" s="127"/>
      <c r="Q73" s="127"/>
      <c r="R73" s="127"/>
      <c r="S73" s="127"/>
      <c r="T73" s="127"/>
      <c r="U73" s="127"/>
      <c r="V73" s="127"/>
    </row>
    <row r="74" spans="1:22" s="298" customFormat="1" ht="20.25" x14ac:dyDescent="0.3">
      <c r="A74" s="41"/>
      <c r="B74" s="34"/>
      <c r="C74" s="34"/>
      <c r="D74" s="34"/>
      <c r="E74" s="41"/>
      <c r="F74" s="41"/>
      <c r="G74" s="41"/>
      <c r="H74" s="34"/>
      <c r="I74" s="34"/>
      <c r="J74" s="34"/>
      <c r="K74" s="34"/>
      <c r="L74" s="41"/>
      <c r="M74" s="34"/>
      <c r="N74" s="34"/>
      <c r="O74" s="34"/>
      <c r="P74" s="34"/>
      <c r="Q74" s="34"/>
      <c r="R74" s="34"/>
      <c r="S74" s="34"/>
      <c r="T74" s="34"/>
      <c r="U74" s="34"/>
      <c r="V74" s="34"/>
    </row>
    <row r="75" spans="1:22" ht="15" x14ac:dyDescent="0.25">
      <c r="A75" s="53" t="s">
        <v>375</v>
      </c>
      <c r="C75" s="391" t="s">
        <v>368</v>
      </c>
    </row>
    <row r="76" spans="1:22" x14ac:dyDescent="0.2">
      <c r="A76" s="362" t="s">
        <v>312</v>
      </c>
      <c r="B76" s="362" t="s">
        <v>313</v>
      </c>
    </row>
    <row r="77" spans="1:22" ht="15" thickBot="1" x14ac:dyDescent="0.25">
      <c r="A77" s="397" t="s">
        <v>350</v>
      </c>
      <c r="B77" s="398" t="s">
        <v>351</v>
      </c>
      <c r="C77" s="518" t="s">
        <v>343</v>
      </c>
      <c r="D77" s="408" t="s">
        <v>366</v>
      </c>
      <c r="E77" s="401" t="s">
        <v>367</v>
      </c>
      <c r="F77" s="518" t="s">
        <v>410</v>
      </c>
      <c r="G77" s="518" t="s">
        <v>374</v>
      </c>
    </row>
    <row r="78" spans="1:22" x14ac:dyDescent="0.2">
      <c r="A78" s="394" t="s">
        <v>33</v>
      </c>
      <c r="B78" s="460">
        <v>560</v>
      </c>
      <c r="C78" s="519">
        <v>0</v>
      </c>
      <c r="D78" s="409">
        <f>IF(B78&gt;0,B78)</f>
        <v>560</v>
      </c>
      <c r="E78" s="410" t="b">
        <f>IF(B78&lt;0,-B78)</f>
        <v>0</v>
      </c>
      <c r="F78" s="519"/>
      <c r="G78" s="519">
        <f>B78</f>
        <v>560</v>
      </c>
    </row>
    <row r="79" spans="1:22" x14ac:dyDescent="0.2">
      <c r="A79" s="394" t="s">
        <v>352</v>
      </c>
      <c r="B79" s="460">
        <v>-37</v>
      </c>
      <c r="C79" s="519">
        <f>C78+D78-E79</f>
        <v>523</v>
      </c>
      <c r="D79" s="409" t="b">
        <f>IF(B79&gt;0,B79)</f>
        <v>0</v>
      </c>
      <c r="E79" s="410">
        <f>IF(B79&lt;0,-B79)</f>
        <v>37</v>
      </c>
      <c r="F79" s="519"/>
      <c r="G79" s="519">
        <f>SUM($B$78:B79)</f>
        <v>523</v>
      </c>
    </row>
    <row r="80" spans="1:22" ht="24" x14ac:dyDescent="0.2">
      <c r="A80" s="501" t="s">
        <v>472</v>
      </c>
      <c r="B80" s="460">
        <v>-67.5</v>
      </c>
      <c r="C80" s="519">
        <f>C79+D79-E80</f>
        <v>455.5</v>
      </c>
      <c r="D80" s="409" t="b">
        <f>IF(B80&gt;0,B80)</f>
        <v>0</v>
      </c>
      <c r="E80" s="410">
        <f>IF(B80&lt;0,-B80)</f>
        <v>67.5</v>
      </c>
      <c r="F80" s="519"/>
      <c r="G80" s="519">
        <f>SUM($B$78:B80)</f>
        <v>455.5</v>
      </c>
    </row>
    <row r="81" spans="1:7" ht="24" x14ac:dyDescent="0.2">
      <c r="A81" s="524" t="s">
        <v>354</v>
      </c>
      <c r="B81" s="525"/>
      <c r="C81" s="519"/>
      <c r="D81" s="522"/>
      <c r="E81" s="522"/>
      <c r="F81" s="519">
        <f>_xlfn.AGGREGATE(9,0,$B$78:B80)</f>
        <v>455.5</v>
      </c>
      <c r="G81" s="519">
        <f>SUM($B$78:B81)</f>
        <v>455.5</v>
      </c>
    </row>
    <row r="82" spans="1:7" x14ac:dyDescent="0.2">
      <c r="A82" s="395" t="s">
        <v>355</v>
      </c>
      <c r="B82" s="460">
        <v>-12</v>
      </c>
      <c r="C82" s="519">
        <f>C80+D80-E82</f>
        <v>443.5</v>
      </c>
      <c r="D82" s="409" t="b">
        <f t="shared" ref="D82:D88" si="0">IF(B82&gt;0,B82)</f>
        <v>0</v>
      </c>
      <c r="E82" s="410">
        <f t="shared" ref="E82:E88" si="1">IF(B82&lt;0,-B82)</f>
        <v>12</v>
      </c>
      <c r="F82" s="519"/>
      <c r="G82" s="519">
        <f>SUM($B$78:B82)</f>
        <v>443.5</v>
      </c>
    </row>
    <row r="83" spans="1:7" x14ac:dyDescent="0.2">
      <c r="A83" s="395" t="s">
        <v>356</v>
      </c>
      <c r="B83" s="460">
        <v>-15</v>
      </c>
      <c r="C83" s="519">
        <f t="shared" ref="C83:C91" si="2">C82+D82-E83</f>
        <v>428.5</v>
      </c>
      <c r="D83" s="409" t="b">
        <f t="shared" si="0"/>
        <v>0</v>
      </c>
      <c r="E83" s="410">
        <f t="shared" si="1"/>
        <v>15</v>
      </c>
      <c r="F83" s="519"/>
      <c r="G83" s="519">
        <f>SUM($B$78:B83)</f>
        <v>428.5</v>
      </c>
    </row>
    <row r="84" spans="1:7" x14ac:dyDescent="0.2">
      <c r="A84" s="395" t="s">
        <v>357</v>
      </c>
      <c r="B84" s="460">
        <v>45</v>
      </c>
      <c r="C84" s="519">
        <f t="shared" si="2"/>
        <v>428.5</v>
      </c>
      <c r="D84" s="409">
        <f t="shared" si="0"/>
        <v>45</v>
      </c>
      <c r="E84" s="410" t="b">
        <f t="shared" si="1"/>
        <v>0</v>
      </c>
      <c r="F84" s="519"/>
      <c r="G84" s="519">
        <f>SUM($B$78:B84)</f>
        <v>473.5</v>
      </c>
    </row>
    <row r="85" spans="1:7" x14ac:dyDescent="0.2">
      <c r="A85" s="395" t="s">
        <v>358</v>
      </c>
      <c r="B85" s="460">
        <v>-7.5</v>
      </c>
      <c r="C85" s="519">
        <f t="shared" si="2"/>
        <v>466</v>
      </c>
      <c r="D85" s="409" t="b">
        <f t="shared" si="0"/>
        <v>0</v>
      </c>
      <c r="E85" s="410">
        <f t="shared" si="1"/>
        <v>7.5</v>
      </c>
      <c r="F85" s="519"/>
      <c r="G85" s="519">
        <f>SUM($B$78:B85)</f>
        <v>466</v>
      </c>
    </row>
    <row r="86" spans="1:7" x14ac:dyDescent="0.2">
      <c r="A86" s="395" t="s">
        <v>359</v>
      </c>
      <c r="B86" s="460">
        <v>-18</v>
      </c>
      <c r="C86" s="519">
        <f t="shared" si="2"/>
        <v>448</v>
      </c>
      <c r="D86" s="409" t="b">
        <f t="shared" si="0"/>
        <v>0</v>
      </c>
      <c r="E86" s="410">
        <f t="shared" si="1"/>
        <v>18</v>
      </c>
      <c r="F86" s="519"/>
      <c r="G86" s="519">
        <f>SUM($B$78:B86)</f>
        <v>448</v>
      </c>
    </row>
    <row r="87" spans="1:7" x14ac:dyDescent="0.2">
      <c r="A87" s="395" t="s">
        <v>360</v>
      </c>
      <c r="B87" s="460">
        <v>-22.5</v>
      </c>
      <c r="C87" s="519">
        <f t="shared" si="2"/>
        <v>425.5</v>
      </c>
      <c r="D87" s="409" t="b">
        <f t="shared" si="0"/>
        <v>0</v>
      </c>
      <c r="E87" s="410">
        <f t="shared" si="1"/>
        <v>22.5</v>
      </c>
      <c r="F87" s="519"/>
      <c r="G87" s="519">
        <f>SUM($B$78:B87)</f>
        <v>425.5</v>
      </c>
    </row>
    <row r="88" spans="1:7" x14ac:dyDescent="0.2">
      <c r="A88" s="396" t="s">
        <v>361</v>
      </c>
      <c r="B88" s="460">
        <v>-52.5</v>
      </c>
      <c r="C88" s="519">
        <f t="shared" si="2"/>
        <v>373</v>
      </c>
      <c r="D88" s="409" t="b">
        <f t="shared" si="0"/>
        <v>0</v>
      </c>
      <c r="E88" s="410">
        <f t="shared" si="1"/>
        <v>52.5</v>
      </c>
      <c r="F88" s="519"/>
      <c r="G88" s="519">
        <f>SUM($B$78:B88)</f>
        <v>373</v>
      </c>
    </row>
    <row r="89" spans="1:7" ht="24" x14ac:dyDescent="0.2">
      <c r="A89" s="521" t="s">
        <v>473</v>
      </c>
      <c r="B89" s="403"/>
      <c r="C89" s="519"/>
      <c r="D89" s="522"/>
      <c r="E89" s="522"/>
      <c r="F89" s="519">
        <f>_xlfn.AGGREGATE(9,0,$B$78:B88)</f>
        <v>373</v>
      </c>
      <c r="G89" s="519">
        <f>SUM($B$78:B89)</f>
        <v>373</v>
      </c>
    </row>
    <row r="90" spans="1:7" x14ac:dyDescent="0.2">
      <c r="A90" s="396" t="s">
        <v>363</v>
      </c>
      <c r="B90" s="460">
        <v>-30</v>
      </c>
      <c r="C90" s="519">
        <f>C88+D88-E90</f>
        <v>343</v>
      </c>
      <c r="D90" s="409" t="b">
        <f>IF(B90&gt;0,B90)</f>
        <v>0</v>
      </c>
      <c r="E90" s="410">
        <f>IF(B90&lt;0,-B90)</f>
        <v>30</v>
      </c>
      <c r="F90" s="519"/>
      <c r="G90" s="519">
        <f>SUM($B$78:B90)</f>
        <v>343</v>
      </c>
    </row>
    <row r="91" spans="1:7" x14ac:dyDescent="0.2">
      <c r="A91" s="396" t="s">
        <v>364</v>
      </c>
      <c r="B91" s="460">
        <v>-15</v>
      </c>
      <c r="C91" s="519">
        <f t="shared" si="2"/>
        <v>328</v>
      </c>
      <c r="D91" s="409" t="b">
        <f>IF(B91&gt;0,B91)</f>
        <v>0</v>
      </c>
      <c r="E91" s="410">
        <f>IF(B91&lt;0,-B91)</f>
        <v>15</v>
      </c>
      <c r="F91" s="519"/>
      <c r="G91" s="519">
        <f>SUM($B$78:B91)</f>
        <v>328</v>
      </c>
    </row>
    <row r="92" spans="1:7" x14ac:dyDescent="0.2">
      <c r="A92" s="523" t="s">
        <v>365</v>
      </c>
      <c r="B92" s="403"/>
      <c r="C92" s="520"/>
      <c r="D92" s="520"/>
      <c r="E92" s="520"/>
      <c r="F92" s="520">
        <f>_xlfn.AGGREGATE(9,0,$B$78:B91)</f>
        <v>328</v>
      </c>
      <c r="G92" s="519">
        <f>SUM($B$78:B92)</f>
        <v>328</v>
      </c>
    </row>
    <row r="94" spans="1:7" x14ac:dyDescent="0.2">
      <c r="A94" s="295" t="s">
        <v>369</v>
      </c>
    </row>
  </sheetData>
  <phoneticPr fontId="70" type="noConversion"/>
  <conditionalFormatting sqref="B26:D26">
    <cfRule type="cellIs" dxfId="7" priority="8" operator="lessThan">
      <formula>0</formula>
    </cfRule>
  </conditionalFormatting>
  <conditionalFormatting sqref="K26 M26:V26">
    <cfRule type="cellIs" dxfId="6" priority="7" operator="lessThan">
      <formula>0</formula>
    </cfRule>
  </conditionalFormatting>
  <conditionalFormatting sqref="B73:D74">
    <cfRule type="cellIs" dxfId="5" priority="6" operator="lessThan">
      <formula>0</formula>
    </cfRule>
  </conditionalFormatting>
  <conditionalFormatting sqref="K73:K74 M73:V74">
    <cfRule type="cellIs" dxfId="4" priority="5" operator="lessThan">
      <formula>0</formula>
    </cfRule>
  </conditionalFormatting>
  <conditionalFormatting sqref="B49:D49">
    <cfRule type="cellIs" dxfId="3" priority="4" operator="lessThan">
      <formula>0</formula>
    </cfRule>
  </conditionalFormatting>
  <conditionalFormatting sqref="N49 P49:V49">
    <cfRule type="cellIs" dxfId="2" priority="3" operator="lessThan">
      <formula>0</formula>
    </cfRule>
  </conditionalFormatting>
  <conditionalFormatting sqref="B5:D5">
    <cfRule type="cellIs" dxfId="1" priority="2" operator="lessThan">
      <formula>0</formula>
    </cfRule>
  </conditionalFormatting>
  <conditionalFormatting sqref="K5:V5">
    <cfRule type="cellIs" dxfId="0" priority="1" operator="lessThan">
      <formula>0</formula>
    </cfRule>
  </conditionalFormatting>
  <hyperlinks>
    <hyperlink ref="V1" location="Навигация!A1" display="к навигации"/>
    <hyperlink ref="V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">
    <tabColor theme="7" tint="0.79998168889431442"/>
  </sheetPr>
  <dimension ref="A1:L122"/>
  <sheetViews>
    <sheetView showGridLines="0" zoomScale="80" zoomScaleNormal="80" workbookViewId="0">
      <pane ySplit="2" topLeftCell="A3" activePane="bottomLeft" state="frozen"/>
      <selection pane="bottomLeft" activeCell="A4" sqref="A4"/>
    </sheetView>
  </sheetViews>
  <sheetFormatPr defaultColWidth="8.7109375" defaultRowHeight="11.25" x14ac:dyDescent="0.2"/>
  <cols>
    <col min="1" max="1" width="28.85546875" style="138" customWidth="1"/>
    <col min="2" max="2" width="13.5703125" style="138" customWidth="1"/>
    <col min="3" max="3" width="10.140625" style="138" customWidth="1"/>
    <col min="4" max="4" width="10.42578125" style="138" customWidth="1"/>
    <col min="5" max="5" width="7.5703125" style="138" customWidth="1"/>
    <col min="6" max="6" width="8.7109375" style="138"/>
    <col min="7" max="7" width="14.5703125" style="138" customWidth="1"/>
    <col min="8" max="8" width="9.5703125" style="138" customWidth="1"/>
    <col min="9" max="9" width="8.7109375" style="138"/>
    <col min="10" max="10" width="17.140625" style="138" customWidth="1"/>
    <col min="11" max="16384" width="8.7109375" style="138"/>
  </cols>
  <sheetData>
    <row r="1" spans="1:12" s="195" customFormat="1" ht="17.850000000000001" customHeight="1" x14ac:dyDescent="0.35">
      <c r="A1" s="24"/>
      <c r="B1" s="24"/>
      <c r="C1" s="24"/>
      <c r="D1" s="24"/>
      <c r="E1" s="24"/>
      <c r="F1" s="24"/>
      <c r="G1" s="24"/>
      <c r="H1" s="24"/>
      <c r="I1" s="24"/>
      <c r="J1" s="2"/>
      <c r="K1" s="194"/>
      <c r="L1" s="147" t="s">
        <v>176</v>
      </c>
    </row>
    <row r="2" spans="1:12" s="195" customFormat="1" ht="24.75" customHeight="1" x14ac:dyDescent="0.35">
      <c r="A2" s="24" t="s">
        <v>502</v>
      </c>
      <c r="B2" s="24"/>
      <c r="C2" s="24"/>
      <c r="D2" s="24"/>
      <c r="E2" s="24"/>
      <c r="F2" s="24"/>
      <c r="G2" s="24"/>
      <c r="H2" s="24"/>
      <c r="I2" s="24"/>
      <c r="J2" s="2"/>
      <c r="K2" s="194"/>
      <c r="L2" s="147" t="s">
        <v>14</v>
      </c>
    </row>
    <row r="3" spans="1:12" s="6" customFormat="1" ht="12.95" customHeight="1" x14ac:dyDescent="0.35">
      <c r="A3" s="92"/>
      <c r="B3" s="92"/>
      <c r="C3" s="92"/>
      <c r="D3" s="92"/>
      <c r="E3" s="92"/>
      <c r="F3" s="92"/>
      <c r="G3" s="92"/>
      <c r="H3" s="92"/>
      <c r="I3" s="92"/>
      <c r="K3" s="526"/>
      <c r="L3" s="197"/>
    </row>
    <row r="4" spans="1:12" ht="13.5" customHeight="1" x14ac:dyDescent="0.2">
      <c r="L4" s="196" t="s">
        <v>229</v>
      </c>
    </row>
    <row r="5" spans="1:12" s="7" customFormat="1" ht="20.25" x14ac:dyDescent="0.3">
      <c r="A5" s="140" t="s">
        <v>454</v>
      </c>
      <c r="B5" s="127"/>
      <c r="C5" s="127"/>
      <c r="D5" s="127"/>
      <c r="E5" s="127"/>
      <c r="F5" s="127"/>
      <c r="G5" s="127"/>
      <c r="H5" s="140"/>
      <c r="I5" s="140"/>
      <c r="J5" s="140"/>
      <c r="K5" s="140"/>
      <c r="L5" s="140"/>
    </row>
    <row r="6" spans="1:12" s="298" customFormat="1" ht="20.25" x14ac:dyDescent="0.3">
      <c r="A6" s="41"/>
      <c r="B6" s="34"/>
      <c r="C6" s="34"/>
      <c r="D6" s="34"/>
      <c r="E6" s="34"/>
      <c r="F6" s="34"/>
      <c r="G6" s="34"/>
      <c r="H6" s="41"/>
      <c r="I6" s="41"/>
    </row>
    <row r="7" spans="1:12" ht="18" x14ac:dyDescent="0.25">
      <c r="A7" s="551" t="s">
        <v>276</v>
      </c>
      <c r="B7" s="550">
        <v>0.8</v>
      </c>
      <c r="C7" s="331"/>
    </row>
    <row r="8" spans="1:12" ht="12.75" x14ac:dyDescent="0.2">
      <c r="A8" s="152"/>
      <c r="B8" s="153"/>
      <c r="C8" s="153"/>
    </row>
    <row r="9" spans="1:12" s="139" customFormat="1" ht="15.75" x14ac:dyDescent="0.25">
      <c r="A9" s="553" t="s">
        <v>192</v>
      </c>
      <c r="B9" s="552"/>
      <c r="C9" s="332"/>
    </row>
    <row r="10" spans="1:12" s="139" customFormat="1" ht="15.75" x14ac:dyDescent="0.25">
      <c r="A10" s="566" t="s">
        <v>278</v>
      </c>
      <c r="B10" s="566">
        <v>180</v>
      </c>
      <c r="C10" s="332"/>
    </row>
    <row r="11" spans="1:12" s="139" customFormat="1" ht="15.75" x14ac:dyDescent="0.25">
      <c r="A11" s="565" t="s">
        <v>193</v>
      </c>
      <c r="B11" s="563">
        <f>B10*25%</f>
        <v>45</v>
      </c>
      <c r="C11" s="332"/>
    </row>
    <row r="12" spans="1:12" s="139" customFormat="1" ht="15.75" x14ac:dyDescent="0.25">
      <c r="A12" s="562" t="s">
        <v>194</v>
      </c>
      <c r="B12" s="563">
        <f>B10*50%</f>
        <v>90</v>
      </c>
      <c r="C12" s="332"/>
    </row>
    <row r="13" spans="1:12" s="139" customFormat="1" ht="15.75" x14ac:dyDescent="0.25">
      <c r="A13" s="564" t="s">
        <v>195</v>
      </c>
      <c r="B13" s="563">
        <f>B10*25%</f>
        <v>45</v>
      </c>
      <c r="C13" s="332"/>
    </row>
    <row r="14" spans="1:12" ht="15.75" x14ac:dyDescent="0.25">
      <c r="C14" s="332"/>
    </row>
    <row r="15" spans="1:12" ht="15.75" x14ac:dyDescent="0.25">
      <c r="A15" s="553" t="s">
        <v>196</v>
      </c>
      <c r="B15" s="552"/>
      <c r="C15" s="332"/>
    </row>
    <row r="16" spans="1:12" ht="15.75" x14ac:dyDescent="0.25">
      <c r="A16" s="566" t="s">
        <v>278</v>
      </c>
      <c r="B16" s="566">
        <v>180</v>
      </c>
      <c r="C16" s="332"/>
    </row>
    <row r="17" spans="1:12" ht="15.75" x14ac:dyDescent="0.25">
      <c r="A17" s="567" t="s">
        <v>197</v>
      </c>
      <c r="B17" s="567">
        <f>B16*B7</f>
        <v>144</v>
      </c>
      <c r="C17" s="332"/>
    </row>
    <row r="18" spans="1:12" ht="15.75" x14ac:dyDescent="0.25">
      <c r="A18" s="568" t="s">
        <v>277</v>
      </c>
      <c r="B18" s="568">
        <v>3</v>
      </c>
      <c r="C18" s="332"/>
    </row>
    <row r="19" spans="1:12" ht="15.75" x14ac:dyDescent="0.25">
      <c r="A19" s="567" t="s">
        <v>198</v>
      </c>
      <c r="B19" s="567">
        <f>B16-B17</f>
        <v>36</v>
      </c>
      <c r="C19" s="332"/>
    </row>
    <row r="20" spans="1:12" ht="15.75" x14ac:dyDescent="0.25">
      <c r="C20" s="332"/>
    </row>
    <row r="22" spans="1:12" s="7" customFormat="1" ht="20.25" x14ac:dyDescent="0.3">
      <c r="A22" s="140" t="s">
        <v>455</v>
      </c>
      <c r="B22" s="127"/>
      <c r="C22" s="127"/>
      <c r="D22" s="127"/>
      <c r="E22" s="127"/>
      <c r="F22" s="127"/>
      <c r="G22" s="127"/>
      <c r="H22" s="140"/>
      <c r="I22" s="140"/>
      <c r="J22" s="140"/>
      <c r="K22" s="140"/>
      <c r="L22" s="140"/>
    </row>
    <row r="24" spans="1:12" ht="14.25" x14ac:dyDescent="0.2">
      <c r="A24" s="551" t="s">
        <v>345</v>
      </c>
      <c r="B24" s="550">
        <v>0.89</v>
      </c>
      <c r="C24" s="556" t="s">
        <v>349</v>
      </c>
    </row>
    <row r="25" spans="1:12" ht="12.75" x14ac:dyDescent="0.2">
      <c r="A25" s="554" t="s">
        <v>344</v>
      </c>
      <c r="B25" s="554" t="s">
        <v>183</v>
      </c>
      <c r="C25" s="555" t="s">
        <v>343</v>
      </c>
    </row>
    <row r="26" spans="1:12" ht="12.75" x14ac:dyDescent="0.2">
      <c r="A26" s="493" t="s">
        <v>341</v>
      </c>
      <c r="B26" s="494">
        <f>B24</f>
        <v>0.89</v>
      </c>
      <c r="C26" s="493">
        <v>1</v>
      </c>
    </row>
    <row r="27" spans="1:12" ht="12.75" x14ac:dyDescent="0.2">
      <c r="A27" s="493" t="s">
        <v>342</v>
      </c>
      <c r="B27" s="494">
        <f>1-B26</f>
        <v>0.10999999999999999</v>
      </c>
      <c r="C27" s="493">
        <v>1</v>
      </c>
    </row>
    <row r="28" spans="1:12" ht="12.75" x14ac:dyDescent="0.2">
      <c r="A28" s="495"/>
      <c r="B28" s="495"/>
      <c r="C28" s="496">
        <v>1</v>
      </c>
    </row>
    <row r="29" spans="1:12" ht="12.75" x14ac:dyDescent="0.2">
      <c r="A29" s="495"/>
      <c r="B29" s="495"/>
      <c r="C29" s="496">
        <v>1</v>
      </c>
    </row>
    <row r="30" spans="1:12" ht="12.75" x14ac:dyDescent="0.2">
      <c r="A30" s="495"/>
      <c r="B30" s="495"/>
      <c r="C30" s="496">
        <v>1</v>
      </c>
    </row>
    <row r="31" spans="1:12" ht="12.75" x14ac:dyDescent="0.2">
      <c r="A31" s="495"/>
      <c r="B31" s="495"/>
      <c r="C31" s="496">
        <v>1</v>
      </c>
    </row>
    <row r="32" spans="1:12" ht="12.75" x14ac:dyDescent="0.2">
      <c r="A32" s="495"/>
      <c r="B32" s="495"/>
      <c r="C32" s="496">
        <v>1</v>
      </c>
    </row>
    <row r="33" spans="1:12" ht="12.75" x14ac:dyDescent="0.2">
      <c r="A33" s="495"/>
      <c r="B33" s="495"/>
      <c r="C33" s="496">
        <v>1</v>
      </c>
    </row>
    <row r="34" spans="1:12" ht="12.75" x14ac:dyDescent="0.2">
      <c r="A34" s="495"/>
      <c r="B34" s="495"/>
      <c r="C34" s="496">
        <v>1</v>
      </c>
    </row>
    <row r="35" spans="1:12" ht="12.75" x14ac:dyDescent="0.2">
      <c r="A35" s="495"/>
      <c r="B35" s="495"/>
      <c r="C35" s="496">
        <v>1</v>
      </c>
    </row>
    <row r="36" spans="1:12" ht="12.75" x14ac:dyDescent="0.2">
      <c r="A36" s="495"/>
      <c r="B36" s="495"/>
      <c r="C36" s="496">
        <v>1</v>
      </c>
    </row>
    <row r="37" spans="1:12" ht="12.75" x14ac:dyDescent="0.2">
      <c r="A37" s="495"/>
      <c r="B37" s="495"/>
      <c r="C37" s="496">
        <v>1</v>
      </c>
    </row>
    <row r="38" spans="1:12" ht="12.75" x14ac:dyDescent="0.2">
      <c r="A38" s="495"/>
      <c r="B38" s="495"/>
      <c r="C38" s="496">
        <v>1</v>
      </c>
    </row>
    <row r="39" spans="1:12" ht="12.75" x14ac:dyDescent="0.2">
      <c r="A39" s="495"/>
      <c r="B39" s="495"/>
      <c r="C39" s="496">
        <v>1</v>
      </c>
    </row>
    <row r="40" spans="1:12" ht="12.75" x14ac:dyDescent="0.2">
      <c r="A40" s="495"/>
      <c r="B40" s="495"/>
      <c r="C40" s="496">
        <v>1</v>
      </c>
    </row>
    <row r="41" spans="1:12" ht="12.75" x14ac:dyDescent="0.2">
      <c r="A41" s="495"/>
      <c r="B41" s="495"/>
      <c r="C41" s="496">
        <v>1</v>
      </c>
    </row>
    <row r="42" spans="1:12" ht="12.75" x14ac:dyDescent="0.2">
      <c r="A42" s="495"/>
      <c r="B42" s="495"/>
      <c r="C42" s="496">
        <v>1</v>
      </c>
    </row>
    <row r="43" spans="1:12" ht="12.75" x14ac:dyDescent="0.2">
      <c r="A43" s="495"/>
      <c r="B43" s="495"/>
      <c r="C43" s="496">
        <v>1</v>
      </c>
    </row>
    <row r="44" spans="1:12" ht="12.75" x14ac:dyDescent="0.2">
      <c r="A44" s="495"/>
      <c r="B44" s="495"/>
      <c r="C44" s="496">
        <v>1</v>
      </c>
    </row>
    <row r="45" spans="1:12" ht="12.75" x14ac:dyDescent="0.2">
      <c r="A45" s="495"/>
      <c r="B45" s="495"/>
      <c r="C45" s="496">
        <v>1</v>
      </c>
    </row>
    <row r="48" spans="1:12" ht="20.25" x14ac:dyDescent="0.3">
      <c r="A48" s="140" t="s">
        <v>456</v>
      </c>
      <c r="B48" s="140"/>
      <c r="C48" s="127"/>
      <c r="D48" s="127"/>
      <c r="E48" s="127"/>
      <c r="F48" s="127"/>
      <c r="G48" s="127"/>
      <c r="H48" s="127"/>
      <c r="I48" s="127"/>
      <c r="J48" s="127"/>
      <c r="K48" s="127"/>
      <c r="L48" s="127"/>
    </row>
    <row r="49" spans="1:12" ht="20.25" x14ac:dyDescent="0.3">
      <c r="A49" s="516"/>
      <c r="B49" s="41"/>
      <c r="C49" s="34"/>
      <c r="D49" s="34"/>
      <c r="E49" s="34"/>
      <c r="F49" s="34"/>
      <c r="G49" s="34"/>
      <c r="H49" s="34"/>
      <c r="I49" s="34"/>
      <c r="J49" s="34"/>
      <c r="K49" s="34"/>
      <c r="L49" s="34"/>
    </row>
    <row r="50" spans="1:12" ht="12.75" x14ac:dyDescent="0.2">
      <c r="A50" s="551" t="s">
        <v>415</v>
      </c>
      <c r="B50" s="550">
        <v>0.15</v>
      </c>
    </row>
    <row r="51" spans="1:12" ht="15.75" x14ac:dyDescent="0.25">
      <c r="A51" s="553" t="s">
        <v>192</v>
      </c>
      <c r="B51" s="552"/>
    </row>
    <row r="52" spans="1:12" x14ac:dyDescent="0.2">
      <c r="A52" s="498" t="s">
        <v>380</v>
      </c>
      <c r="B52" s="498">
        <v>1</v>
      </c>
    </row>
    <row r="53" spans="1:12" x14ac:dyDescent="0.2">
      <c r="A53" s="497" t="s">
        <v>381</v>
      </c>
      <c r="B53" s="498">
        <f>B52-B54</f>
        <v>0.15000000000000002</v>
      </c>
      <c r="C53" s="139"/>
      <c r="D53" s="139"/>
      <c r="E53" s="139"/>
      <c r="F53" s="139"/>
      <c r="G53" s="139"/>
      <c r="H53" s="139"/>
      <c r="I53" s="139"/>
      <c r="J53" s="139"/>
      <c r="K53" s="139"/>
      <c r="L53" s="139"/>
    </row>
    <row r="54" spans="1:12" x14ac:dyDescent="0.2">
      <c r="A54" s="497" t="s">
        <v>379</v>
      </c>
      <c r="B54" s="498">
        <f>B52-B50</f>
        <v>0.85</v>
      </c>
      <c r="C54" s="139"/>
      <c r="D54" s="139"/>
      <c r="E54" s="139"/>
      <c r="F54" s="139"/>
      <c r="G54" s="139"/>
      <c r="H54" s="139"/>
      <c r="I54" s="139"/>
      <c r="J54" s="139"/>
      <c r="K54" s="139"/>
      <c r="L54" s="139"/>
    </row>
    <row r="55" spans="1:12" x14ac:dyDescent="0.2">
      <c r="C55" s="139"/>
      <c r="D55" s="139"/>
      <c r="E55" s="139"/>
      <c r="F55" s="139"/>
      <c r="G55" s="139"/>
      <c r="H55" s="139"/>
      <c r="I55" s="139"/>
      <c r="J55" s="139"/>
      <c r="K55" s="139"/>
      <c r="L55" s="139"/>
    </row>
    <row r="56" spans="1:12" ht="12.75" x14ac:dyDescent="0.2">
      <c r="A56" s="551" t="s">
        <v>416</v>
      </c>
      <c r="B56" s="550">
        <v>0.67</v>
      </c>
      <c r="C56" s="139"/>
      <c r="D56" s="139"/>
      <c r="E56" s="139"/>
      <c r="F56" s="139"/>
      <c r="G56" s="139"/>
      <c r="H56" s="139"/>
      <c r="I56" s="139"/>
      <c r="J56" s="139"/>
      <c r="K56" s="139"/>
      <c r="L56" s="139"/>
    </row>
    <row r="57" spans="1:12" ht="15.75" x14ac:dyDescent="0.25">
      <c r="A57" s="553" t="s">
        <v>192</v>
      </c>
      <c r="B57" s="552"/>
      <c r="C57" s="139"/>
      <c r="D57" s="139"/>
      <c r="E57" s="139"/>
      <c r="F57" s="139"/>
      <c r="G57" s="139"/>
      <c r="H57" s="139"/>
      <c r="I57" s="139"/>
      <c r="J57" s="139"/>
      <c r="K57" s="139"/>
      <c r="L57" s="139"/>
    </row>
    <row r="58" spans="1:12" x14ac:dyDescent="0.2">
      <c r="A58" s="498" t="s">
        <v>380</v>
      </c>
      <c r="B58" s="498">
        <v>1</v>
      </c>
    </row>
    <row r="59" spans="1:12" x14ac:dyDescent="0.2">
      <c r="A59" s="497" t="s">
        <v>381</v>
      </c>
      <c r="B59" s="498">
        <f>B58-B60</f>
        <v>0.67</v>
      </c>
    </row>
    <row r="60" spans="1:12" x14ac:dyDescent="0.2">
      <c r="A60" s="497" t="s">
        <v>379</v>
      </c>
      <c r="B60" s="498">
        <f>B58-B56</f>
        <v>0.32999999999999996</v>
      </c>
    </row>
    <row r="62" spans="1:12" ht="12.75" x14ac:dyDescent="0.2">
      <c r="A62" s="551" t="s">
        <v>417</v>
      </c>
      <c r="B62" s="550">
        <v>0.45</v>
      </c>
    </row>
    <row r="63" spans="1:12" ht="15.75" x14ac:dyDescent="0.25">
      <c r="A63" s="553" t="s">
        <v>192</v>
      </c>
      <c r="B63" s="552"/>
    </row>
    <row r="64" spans="1:12" x14ac:dyDescent="0.2">
      <c r="A64" s="498" t="s">
        <v>380</v>
      </c>
      <c r="B64" s="498">
        <v>1</v>
      </c>
    </row>
    <row r="65" spans="1:12" x14ac:dyDescent="0.2">
      <c r="A65" s="497" t="s">
        <v>381</v>
      </c>
      <c r="B65" s="498">
        <f>B64-B66</f>
        <v>0.44999999999999996</v>
      </c>
    </row>
    <row r="66" spans="1:12" x14ac:dyDescent="0.2">
      <c r="A66" s="497" t="s">
        <v>379</v>
      </c>
      <c r="B66" s="498">
        <f>B64-B62</f>
        <v>0.55000000000000004</v>
      </c>
    </row>
    <row r="69" spans="1:12" ht="20.25" x14ac:dyDescent="0.3">
      <c r="A69" s="140" t="s">
        <v>457</v>
      </c>
      <c r="B69" s="140"/>
      <c r="C69" s="127"/>
      <c r="D69" s="140" t="s">
        <v>460</v>
      </c>
      <c r="E69" s="127"/>
      <c r="F69" s="127"/>
      <c r="G69" s="127"/>
      <c r="H69" s="127"/>
      <c r="I69" s="140" t="s">
        <v>461</v>
      </c>
      <c r="J69" s="127"/>
      <c r="K69" s="127"/>
      <c r="L69" s="127"/>
    </row>
    <row r="72" spans="1:12" ht="12.75" x14ac:dyDescent="0.2">
      <c r="A72" s="449" t="s">
        <v>97</v>
      </c>
      <c r="B72" s="450">
        <v>1.25</v>
      </c>
    </row>
    <row r="73" spans="1:12" ht="12.75" x14ac:dyDescent="0.2">
      <c r="A73" s="557" t="s">
        <v>345</v>
      </c>
      <c r="B73" s="558">
        <v>0.67</v>
      </c>
    </row>
    <row r="74" spans="1:12" ht="12.75" x14ac:dyDescent="0.2">
      <c r="A74" s="559" t="s">
        <v>346</v>
      </c>
      <c r="B74" s="546">
        <v>0.5</v>
      </c>
    </row>
    <row r="75" spans="1:12" ht="12.75" x14ac:dyDescent="0.2">
      <c r="A75" s="560" t="s">
        <v>347</v>
      </c>
      <c r="B75" s="546">
        <v>0.85</v>
      </c>
    </row>
    <row r="76" spans="1:12" ht="12.75" x14ac:dyDescent="0.2">
      <c r="A76" s="561" t="s">
        <v>348</v>
      </c>
      <c r="B76" s="546">
        <v>1</v>
      </c>
    </row>
    <row r="77" spans="1:12" ht="12.75" x14ac:dyDescent="0.2">
      <c r="A77" s="390"/>
      <c r="B77" s="547"/>
    </row>
    <row r="78" spans="1:12" ht="12.75" x14ac:dyDescent="0.2">
      <c r="A78" s="543" t="s">
        <v>346</v>
      </c>
      <c r="B78" s="548">
        <f>B74</f>
        <v>0.5</v>
      </c>
    </row>
    <row r="79" spans="1:12" ht="12.75" x14ac:dyDescent="0.2">
      <c r="A79" s="544" t="s">
        <v>347</v>
      </c>
      <c r="B79" s="548">
        <f>B75-B74</f>
        <v>0.35</v>
      </c>
    </row>
    <row r="80" spans="1:12" ht="12.75" x14ac:dyDescent="0.2">
      <c r="A80" s="545" t="s">
        <v>348</v>
      </c>
      <c r="B80" s="549">
        <f>B76-B75</f>
        <v>0.15000000000000002</v>
      </c>
    </row>
    <row r="91" spans="1:12" s="7" customFormat="1" ht="20.25" x14ac:dyDescent="0.3">
      <c r="A91" s="140" t="s">
        <v>492</v>
      </c>
      <c r="B91" s="127"/>
      <c r="C91" s="127"/>
      <c r="D91" s="140"/>
      <c r="E91" s="127"/>
      <c r="F91" s="127"/>
      <c r="G91" s="127"/>
      <c r="H91" s="140"/>
      <c r="I91" s="140"/>
      <c r="J91" s="140"/>
      <c r="K91" s="127"/>
      <c r="L91" s="127"/>
    </row>
    <row r="93" spans="1:12" ht="14.25" x14ac:dyDescent="0.2">
      <c r="A93" s="551" t="s">
        <v>345</v>
      </c>
      <c r="B93" s="550">
        <v>0.56000000000000005</v>
      </c>
      <c r="D93" s="441" t="s">
        <v>349</v>
      </c>
    </row>
    <row r="95" spans="1:12" ht="15.75" x14ac:dyDescent="0.25">
      <c r="A95" s="553" t="s">
        <v>192</v>
      </c>
      <c r="B95" s="552"/>
      <c r="K95" s="468"/>
      <c r="L95" s="468"/>
    </row>
    <row r="96" spans="1:12" x14ac:dyDescent="0.2">
      <c r="A96" s="498" t="s">
        <v>380</v>
      </c>
      <c r="B96" s="498">
        <v>1</v>
      </c>
      <c r="K96" s="468"/>
      <c r="L96" s="468"/>
    </row>
    <row r="97" spans="1:12" x14ac:dyDescent="0.2">
      <c r="A97" s="497" t="s">
        <v>381</v>
      </c>
      <c r="B97" s="498">
        <f>B96-B98</f>
        <v>0.56000000000000005</v>
      </c>
    </row>
    <row r="98" spans="1:12" x14ac:dyDescent="0.2">
      <c r="A98" s="497" t="s">
        <v>379</v>
      </c>
      <c r="B98" s="498">
        <f>B96-B93</f>
        <v>0.43999999999999995</v>
      </c>
    </row>
    <row r="102" spans="1:12" ht="20.25" x14ac:dyDescent="0.3">
      <c r="A102" s="140" t="s">
        <v>493</v>
      </c>
      <c r="B102" s="127"/>
      <c r="C102" s="127"/>
      <c r="D102" s="127"/>
      <c r="E102" s="127"/>
      <c r="F102" s="127"/>
      <c r="G102" s="140"/>
      <c r="H102" s="127"/>
      <c r="I102" s="127"/>
      <c r="J102" s="127"/>
      <c r="K102" s="127"/>
      <c r="L102" s="127"/>
    </row>
    <row r="106" spans="1:12" ht="12.75" x14ac:dyDescent="0.2">
      <c r="A106" s="551" t="s">
        <v>415</v>
      </c>
      <c r="B106" s="550">
        <v>0.15</v>
      </c>
    </row>
    <row r="107" spans="1:12" ht="15.75" x14ac:dyDescent="0.25">
      <c r="A107" s="553" t="s">
        <v>192</v>
      </c>
      <c r="B107" s="552"/>
    </row>
    <row r="108" spans="1:12" x14ac:dyDescent="0.2">
      <c r="A108" s="498" t="s">
        <v>380</v>
      </c>
      <c r="B108" s="498">
        <v>1</v>
      </c>
    </row>
    <row r="109" spans="1:12" x14ac:dyDescent="0.2">
      <c r="A109" s="497" t="s">
        <v>381</v>
      </c>
      <c r="B109" s="498">
        <f>B108-B110</f>
        <v>0.15000000000000002</v>
      </c>
    </row>
    <row r="110" spans="1:12" x14ac:dyDescent="0.2">
      <c r="A110" s="497" t="s">
        <v>379</v>
      </c>
      <c r="B110" s="498">
        <f>B108-B106</f>
        <v>0.85</v>
      </c>
    </row>
    <row r="112" spans="1:12" ht="12.75" x14ac:dyDescent="0.2">
      <c r="A112" s="551" t="s">
        <v>416</v>
      </c>
      <c r="B112" s="550">
        <v>0.67</v>
      </c>
    </row>
    <row r="113" spans="1:3" ht="15.75" x14ac:dyDescent="0.25">
      <c r="A113" s="553" t="s">
        <v>192</v>
      </c>
      <c r="B113" s="552"/>
    </row>
    <row r="114" spans="1:3" x14ac:dyDescent="0.2">
      <c r="A114" s="498" t="s">
        <v>380</v>
      </c>
      <c r="B114" s="498">
        <v>1</v>
      </c>
    </row>
    <row r="115" spans="1:3" x14ac:dyDescent="0.2">
      <c r="A115" s="497" t="s">
        <v>381</v>
      </c>
      <c r="B115" s="498">
        <f>B114-B116</f>
        <v>0.67</v>
      </c>
    </row>
    <row r="116" spans="1:3" x14ac:dyDescent="0.2">
      <c r="A116" s="497" t="s">
        <v>379</v>
      </c>
      <c r="B116" s="498">
        <f>B114-B112</f>
        <v>0.32999999999999996</v>
      </c>
    </row>
    <row r="118" spans="1:3" ht="12.75" x14ac:dyDescent="0.2">
      <c r="A118" s="551" t="s">
        <v>417</v>
      </c>
      <c r="B118" s="550">
        <v>0.45</v>
      </c>
      <c r="C118" s="513"/>
    </row>
    <row r="119" spans="1:3" ht="15.75" x14ac:dyDescent="0.25">
      <c r="A119" s="553" t="s">
        <v>192</v>
      </c>
      <c r="B119" s="552"/>
    </row>
    <row r="120" spans="1:3" x14ac:dyDescent="0.2">
      <c r="A120" s="498" t="s">
        <v>380</v>
      </c>
      <c r="B120" s="498">
        <v>1</v>
      </c>
    </row>
    <row r="121" spans="1:3" x14ac:dyDescent="0.2">
      <c r="A121" s="497" t="s">
        <v>381</v>
      </c>
      <c r="B121" s="498">
        <f>B120-B122</f>
        <v>0.44999999999999996</v>
      </c>
    </row>
    <row r="122" spans="1:3" x14ac:dyDescent="0.2">
      <c r="A122" s="497" t="s">
        <v>379</v>
      </c>
      <c r="B122" s="498">
        <f>B120-B118</f>
        <v>0.55000000000000004</v>
      </c>
    </row>
  </sheetData>
  <hyperlinks>
    <hyperlink ref="L1" location="Навигация!A1" display="к навигации"/>
    <hyperlink ref="L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8"/>
  <dimension ref="A1:K25"/>
  <sheetViews>
    <sheetView showGridLines="0" zoomScale="90" zoomScaleNormal="90" workbookViewId="0">
      <pane ySplit="2" topLeftCell="A3" activePane="bottomLeft" state="frozen"/>
      <selection pane="bottomLeft" activeCell="J2" sqref="J2"/>
    </sheetView>
  </sheetViews>
  <sheetFormatPr defaultRowHeight="12.75" x14ac:dyDescent="0.2"/>
  <cols>
    <col min="2" max="8" width="12.7109375" customWidth="1"/>
  </cols>
  <sheetData>
    <row r="1" spans="1:11" s="6" customFormat="1" ht="28.35" customHeight="1" x14ac:dyDescent="0.35">
      <c r="A1" s="1"/>
      <c r="B1" s="1"/>
      <c r="C1" s="1"/>
      <c r="D1" s="1"/>
      <c r="E1" s="1"/>
      <c r="F1" s="1"/>
      <c r="G1" s="1"/>
      <c r="H1" s="1"/>
      <c r="I1" s="2"/>
      <c r="J1" s="147" t="s">
        <v>176</v>
      </c>
    </row>
    <row r="2" spans="1:11" s="6" customFormat="1" ht="28.5" customHeight="1" x14ac:dyDescent="0.35">
      <c r="A2" s="1" t="s">
        <v>284</v>
      </c>
      <c r="B2" s="1"/>
      <c r="C2" s="1"/>
      <c r="D2" s="1"/>
      <c r="E2" s="1"/>
      <c r="F2" s="1"/>
      <c r="G2" s="1"/>
      <c r="H2" s="1"/>
      <c r="I2" s="2"/>
      <c r="J2" s="147" t="s">
        <v>14</v>
      </c>
    </row>
    <row r="4" spans="1:11" s="61" customFormat="1" ht="18" customHeight="1" x14ac:dyDescent="0.25">
      <c r="A4" s="344" t="s">
        <v>285</v>
      </c>
    </row>
    <row r="5" spans="1:11" s="61" customFormat="1" ht="18" customHeight="1" x14ac:dyDescent="0.2">
      <c r="A5" s="615" t="s">
        <v>553</v>
      </c>
      <c r="K5" s="342"/>
    </row>
    <row r="6" spans="1:11" s="61" customFormat="1" ht="18" customHeight="1" x14ac:dyDescent="0.2">
      <c r="A6" s="615" t="s">
        <v>554</v>
      </c>
      <c r="K6" s="342"/>
    </row>
    <row r="7" spans="1:11" s="61" customFormat="1" ht="18" customHeight="1" x14ac:dyDescent="0.2">
      <c r="A7" s="615" t="s">
        <v>555</v>
      </c>
      <c r="K7" s="342"/>
    </row>
    <row r="8" spans="1:11" s="61" customFormat="1" ht="18" customHeight="1" x14ac:dyDescent="0.2">
      <c r="A8" s="615" t="s">
        <v>568</v>
      </c>
      <c r="K8" s="342"/>
    </row>
    <row r="9" spans="1:11" s="61" customFormat="1" ht="18" customHeight="1" x14ac:dyDescent="0.2">
      <c r="A9" s="615" t="s">
        <v>556</v>
      </c>
      <c r="K9" s="342"/>
    </row>
    <row r="10" spans="1:11" s="61" customFormat="1" ht="18" customHeight="1" x14ac:dyDescent="0.2">
      <c r="A10" s="343"/>
    </row>
    <row r="11" spans="1:11" s="61" customFormat="1" ht="18" customHeight="1" x14ac:dyDescent="0.25">
      <c r="A11" s="344" t="s">
        <v>286</v>
      </c>
    </row>
    <row r="12" spans="1:11" s="61" customFormat="1" ht="18" customHeight="1" x14ac:dyDescent="0.2">
      <c r="A12" s="615" t="s">
        <v>557</v>
      </c>
      <c r="K12" s="342"/>
    </row>
    <row r="13" spans="1:11" s="61" customFormat="1" ht="18" customHeight="1" x14ac:dyDescent="0.2">
      <c r="A13" s="615" t="s">
        <v>558</v>
      </c>
      <c r="K13" s="342"/>
    </row>
    <row r="14" spans="1:11" s="61" customFormat="1" ht="18" customHeight="1" x14ac:dyDescent="0.2">
      <c r="A14" s="615" t="s">
        <v>559</v>
      </c>
      <c r="K14" s="342"/>
    </row>
    <row r="15" spans="1:11" s="61" customFormat="1" ht="18" customHeight="1" x14ac:dyDescent="0.2">
      <c r="A15" s="615" t="s">
        <v>560</v>
      </c>
      <c r="K15" s="342"/>
    </row>
    <row r="16" spans="1:11" s="61" customFormat="1" ht="18" customHeight="1" x14ac:dyDescent="0.2">
      <c r="A16" s="615" t="s">
        <v>561</v>
      </c>
      <c r="K16" s="342"/>
    </row>
    <row r="17" spans="1:11" s="61" customFormat="1" ht="18" customHeight="1" x14ac:dyDescent="0.2">
      <c r="A17" s="615" t="s">
        <v>562</v>
      </c>
      <c r="K17" s="342"/>
    </row>
    <row r="18" spans="1:11" s="61" customFormat="1" ht="17.45" customHeight="1" x14ac:dyDescent="0.2">
      <c r="A18" s="615" t="s">
        <v>563</v>
      </c>
      <c r="K18" s="342"/>
    </row>
    <row r="19" spans="1:11" s="61" customFormat="1" ht="18" customHeight="1" x14ac:dyDescent="0.2">
      <c r="A19" s="342"/>
      <c r="K19" s="342"/>
    </row>
    <row r="20" spans="1:11" ht="17.25" customHeight="1" x14ac:dyDescent="0.25">
      <c r="A20" s="344" t="s">
        <v>287</v>
      </c>
    </row>
    <row r="21" spans="1:11" s="61" customFormat="1" ht="18" customHeight="1" x14ac:dyDescent="0.2">
      <c r="A21" s="615" t="s">
        <v>564</v>
      </c>
      <c r="K21" s="342"/>
    </row>
    <row r="22" spans="1:11" ht="17.25" customHeight="1" x14ac:dyDescent="0.2">
      <c r="A22" s="342"/>
    </row>
    <row r="23" spans="1:11" ht="17.25" customHeight="1" x14ac:dyDescent="0.25">
      <c r="A23" s="344" t="s">
        <v>552</v>
      </c>
    </row>
    <row r="24" spans="1:11" s="61" customFormat="1" ht="18" customHeight="1" x14ac:dyDescent="0.2">
      <c r="A24" s="615" t="s">
        <v>565</v>
      </c>
      <c r="K24" s="342"/>
    </row>
    <row r="25" spans="1:11" s="61" customFormat="1" ht="18" customHeight="1" x14ac:dyDescent="0.2">
      <c r="A25" s="615" t="s">
        <v>566</v>
      </c>
      <c r="K25" s="342"/>
    </row>
  </sheetData>
  <hyperlinks>
    <hyperlink ref="J1" location="Навигация!A1" display="к навигации"/>
    <hyperlink ref="J2" location="Содержание!A1" display="к содержанию"/>
    <hyperlink ref="A24" r:id="rId1" display="• Хочу научиться делать такие же диаграммы!"/>
    <hyperlink ref="A6" r:id="rId2" display="Блог школы @data.vis"/>
    <hyperlink ref="A9" r:id="rId3" display="Книга Ольги Базалевой &quot;Мастерство визуализации данных. Как доносить идеи с помощью графиков и диаграмм&quot;"/>
    <hyperlink ref="A5" r:id="rId4" display="Сайт школы визуализации данных Excellent"/>
    <hyperlink ref="A7" r:id="rId5" display="Telegram-канал «Визуализация данных в Excel»"/>
    <hyperlink ref="A12" r:id="rId6" display="Статья &quot;11 правил визуализации данных&quot;"/>
    <hyperlink ref="A13" r:id="rId7" display="Статья &quot;Делаем профессиональные отчёты в Excel: пять простых советов&quot;"/>
    <hyperlink ref="A14" r:id="rId8" display="Статья &quot;5 приемов, как улучшить диаграммы в Excel&quot;"/>
    <hyperlink ref="A15" r:id="rId9" display="Статья «Что стоит учесть при построении круговых диаграмм»"/>
    <hyperlink ref="A16" r:id="rId10" display="Статья «Аналитика данных: как построить дашборд в Excel»"/>
    <hyperlink ref="A17" r:id="rId11" display="Статья «10 трендов визуализации данных, которые будут актуальны в 2021 году»"/>
    <hyperlink ref="A18" r:id="rId12" display="Статья «Как управлять вниманием и выводами аудитории»"/>
    <hyperlink ref="A21" r:id="rId13" display="Видеоурок «Как совмещать диаграммы?»"/>
    <hyperlink ref="A25" r:id="rId14"/>
    <hyperlink ref="A8" r:id="rId15"/>
  </hyperlinks>
  <pageMargins left="0.7" right="0.7" top="0.75" bottom="0.75" header="0.3" footer="0.3"/>
  <pageSetup orientation="portrait" r:id="rId16"/>
  <drawing r:id="rId17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7">
    <tabColor theme="9" tint="0.39997558519241921"/>
    <outlinePr summaryBelow="0"/>
  </sheetPr>
  <dimension ref="A1:K69"/>
  <sheetViews>
    <sheetView showGridLines="0" topLeftCell="D1" zoomScaleNormal="100" workbookViewId="0">
      <pane ySplit="1" topLeftCell="A32" activePane="bottomLeft" state="frozen"/>
      <selection pane="bottomLeft" activeCell="J37" sqref="J37"/>
    </sheetView>
  </sheetViews>
  <sheetFormatPr defaultColWidth="8.85546875" defaultRowHeight="18" x14ac:dyDescent="0.25"/>
  <cols>
    <col min="1" max="1" width="3.28515625" style="9" customWidth="1"/>
    <col min="2" max="2" width="4.140625" style="4" customWidth="1"/>
    <col min="3" max="3" width="85" style="167" customWidth="1"/>
    <col min="4" max="4" width="23.85546875" style="160" customWidth="1"/>
    <col min="5" max="6" width="24.28515625" style="9" customWidth="1"/>
    <col min="7" max="7" width="24.42578125" style="9" customWidth="1"/>
    <col min="8" max="8" width="25.42578125" style="176" customWidth="1"/>
    <col min="9" max="16384" width="8.85546875" style="176"/>
  </cols>
  <sheetData>
    <row r="1" spans="1:9" s="6" customFormat="1" ht="50.45" customHeight="1" x14ac:dyDescent="0.35">
      <c r="A1" s="2"/>
      <c r="B1" s="1" t="s">
        <v>126</v>
      </c>
      <c r="C1" s="164"/>
      <c r="D1" s="158"/>
      <c r="E1" s="1"/>
      <c r="F1" s="2"/>
      <c r="G1" s="2"/>
      <c r="H1" s="147" t="s">
        <v>14</v>
      </c>
    </row>
    <row r="2" spans="1:9" s="6" customFormat="1" ht="11.45" customHeight="1" x14ac:dyDescent="0.35">
      <c r="B2" s="5"/>
      <c r="C2" s="165"/>
      <c r="D2" s="159"/>
    </row>
    <row r="3" spans="1:9" s="6" customFormat="1" ht="27" x14ac:dyDescent="0.35">
      <c r="A3" s="163"/>
      <c r="B3" s="112" t="s">
        <v>207</v>
      </c>
      <c r="C3" s="166"/>
      <c r="D3" s="162"/>
      <c r="E3" s="163"/>
      <c r="F3" s="163"/>
      <c r="G3" s="163"/>
      <c r="H3" s="163"/>
    </row>
    <row r="4" spans="1:9" ht="68.45" customHeight="1" x14ac:dyDescent="0.2">
      <c r="B4" s="9"/>
      <c r="C4" s="606" t="str">
        <f>Ш1!A2</f>
        <v>Ш№1. Динамика за период. Один ряд данных</v>
      </c>
      <c r="D4" s="161"/>
      <c r="E4" s="91"/>
      <c r="F4" s="91"/>
      <c r="G4" s="91"/>
      <c r="H4" s="175"/>
    </row>
    <row r="5" spans="1:9" ht="5.45" customHeight="1" x14ac:dyDescent="0.2">
      <c r="A5" s="168"/>
      <c r="B5" s="168"/>
      <c r="C5" s="169"/>
      <c r="D5" s="170"/>
      <c r="E5" s="168"/>
      <c r="F5" s="168"/>
      <c r="G5" s="168"/>
      <c r="H5" s="168"/>
    </row>
    <row r="6" spans="1:9" ht="68.45" customHeight="1" x14ac:dyDescent="0.2">
      <c r="B6" s="9"/>
      <c r="C6" s="607" t="str">
        <f>Ш2!A2</f>
        <v>Ш№2. Динамика за период и процент изменения</v>
      </c>
      <c r="D6" s="161"/>
      <c r="E6" s="91"/>
      <c r="F6" s="91"/>
      <c r="G6" s="91"/>
      <c r="H6" s="175"/>
      <c r="I6" s="608"/>
    </row>
    <row r="7" spans="1:9" ht="5.45" customHeight="1" x14ac:dyDescent="0.2">
      <c r="A7" s="168"/>
      <c r="B7" s="168"/>
      <c r="C7" s="169"/>
      <c r="D7" s="170"/>
      <c r="E7" s="168"/>
      <c r="F7" s="168"/>
      <c r="G7" s="168"/>
      <c r="H7" s="168"/>
    </row>
    <row r="8" spans="1:9" ht="68.45" customHeight="1" x14ac:dyDescent="0.2">
      <c r="B8" s="9"/>
      <c r="C8" s="607" t="str">
        <f>Ш3!A2</f>
        <v>Ш№3. Текущий год vs прошлый. План vs факт + нарастающий итог</v>
      </c>
      <c r="D8" s="161"/>
      <c r="E8" s="91"/>
      <c r="F8" s="91"/>
      <c r="G8" s="91"/>
      <c r="H8" s="175"/>
    </row>
    <row r="9" spans="1:9" ht="5.45" customHeight="1" x14ac:dyDescent="0.2">
      <c r="A9" s="168"/>
      <c r="B9" s="168"/>
      <c r="C9" s="169"/>
      <c r="D9" s="171"/>
      <c r="E9" s="113"/>
      <c r="F9" s="113"/>
      <c r="G9" s="113"/>
      <c r="H9" s="168"/>
    </row>
    <row r="10" spans="1:9" ht="68.45" customHeight="1" x14ac:dyDescent="0.2">
      <c r="B10" s="9"/>
      <c r="C10" s="607" t="str">
        <f>Ш4!A2</f>
        <v>Ш№4. Текущий год VS прошлый. Столбчатая динамика по месяцам одной категории</v>
      </c>
      <c r="D10" s="161"/>
      <c r="E10" s="91"/>
      <c r="F10" s="91"/>
      <c r="G10" s="91"/>
      <c r="H10" s="175"/>
    </row>
    <row r="11" spans="1:9" ht="5.45" customHeight="1" x14ac:dyDescent="0.2">
      <c r="A11" s="168"/>
      <c r="B11" s="168"/>
      <c r="C11" s="169"/>
      <c r="D11" s="171"/>
      <c r="E11" s="113"/>
      <c r="F11" s="113"/>
      <c r="G11" s="113"/>
      <c r="H11" s="168"/>
    </row>
    <row r="12" spans="1:9" ht="68.45" customHeight="1" x14ac:dyDescent="0.2">
      <c r="B12" s="9"/>
      <c r="C12" s="612" t="str">
        <f>Ш5!A2</f>
        <v>Ш№5. Тренд или прогноз </v>
      </c>
      <c r="D12" s="161"/>
      <c r="E12" s="91"/>
      <c r="F12" s="91"/>
      <c r="G12" s="91"/>
      <c r="H12" s="175"/>
    </row>
    <row r="13" spans="1:9" ht="5.45" customHeight="1" x14ac:dyDescent="0.2">
      <c r="A13" s="168"/>
      <c r="B13" s="168"/>
      <c r="C13" s="169"/>
      <c r="D13" s="171"/>
      <c r="E13" s="113"/>
      <c r="F13" s="113"/>
      <c r="G13" s="113"/>
      <c r="H13" s="168"/>
    </row>
    <row r="14" spans="1:9" ht="68.45" customHeight="1" x14ac:dyDescent="0.2">
      <c r="B14" s="9"/>
      <c r="C14" s="612" t="str">
        <f>Ш6!A2</f>
        <v>Ш№6. Динамика за период. Несколько рядов данных </v>
      </c>
      <c r="D14" s="161"/>
      <c r="E14" s="91"/>
      <c r="F14" s="91"/>
      <c r="G14" s="91"/>
      <c r="H14" s="175"/>
    </row>
    <row r="15" spans="1:9" ht="5.45" customHeight="1" x14ac:dyDescent="0.2">
      <c r="A15" s="168"/>
      <c r="B15" s="168"/>
      <c r="C15" s="169"/>
      <c r="D15" s="171"/>
      <c r="E15" s="113"/>
      <c r="F15" s="114"/>
      <c r="G15" s="114"/>
      <c r="H15" s="114"/>
    </row>
    <row r="16" spans="1:9" ht="5.45" customHeight="1" x14ac:dyDescent="0.2">
      <c r="A16" s="168"/>
      <c r="B16" s="168"/>
      <c r="C16" s="169"/>
      <c r="D16" s="171"/>
      <c r="E16" s="113"/>
      <c r="F16" s="113"/>
      <c r="G16" s="113"/>
      <c r="H16" s="113"/>
    </row>
    <row r="17" spans="1:11" ht="68.45" customHeight="1" x14ac:dyDescent="0.2">
      <c r="B17" s="9"/>
      <c r="C17" s="612" t="str">
        <f>Ш7!A2</f>
        <v>Ш№7. Наклонный график (Slope chart)</v>
      </c>
      <c r="D17" s="161"/>
      <c r="E17" s="91"/>
      <c r="F17" s="91"/>
      <c r="G17" s="175"/>
      <c r="H17" s="175"/>
    </row>
    <row r="18" spans="1:11" ht="5.45" customHeight="1" x14ac:dyDescent="0.2">
      <c r="A18" s="168"/>
      <c r="B18" s="168"/>
      <c r="C18" s="169"/>
      <c r="D18" s="171"/>
      <c r="E18" s="113"/>
      <c r="F18" s="113"/>
      <c r="G18" s="113"/>
      <c r="H18" s="168"/>
    </row>
    <row r="19" spans="1:11" ht="68.45" customHeight="1" x14ac:dyDescent="0.2">
      <c r="B19" s="9"/>
      <c r="C19" s="612" t="str">
        <f>Ш8!$A$2</f>
        <v>Ш№8. Мини-диаграммы</v>
      </c>
      <c r="D19" s="161"/>
      <c r="E19" s="91"/>
      <c r="F19" s="91"/>
      <c r="G19" s="175"/>
      <c r="H19" s="175"/>
    </row>
    <row r="20" spans="1:11" ht="5.45" customHeight="1" x14ac:dyDescent="0.2">
      <c r="A20" s="168"/>
      <c r="B20" s="168"/>
      <c r="C20" s="169"/>
      <c r="D20" s="171"/>
      <c r="E20" s="113"/>
      <c r="F20" s="113"/>
      <c r="G20" s="113"/>
      <c r="H20" s="168"/>
    </row>
    <row r="21" spans="1:11" ht="68.45" customHeight="1" x14ac:dyDescent="0.2">
      <c r="B21" s="9"/>
      <c r="C21" s="612" t="str">
        <f>Ш9!A2</f>
        <v>Ш№9. Мини-диаграммы с акцентом</v>
      </c>
      <c r="D21" s="161"/>
      <c r="E21" s="91"/>
      <c r="F21" s="175"/>
      <c r="G21" s="175"/>
      <c r="H21" s="175"/>
    </row>
    <row r="22" spans="1:11" s="6" customFormat="1" ht="27" x14ac:dyDescent="0.35">
      <c r="A22" s="163"/>
      <c r="B22" s="112" t="s">
        <v>208</v>
      </c>
      <c r="C22" s="166"/>
      <c r="D22" s="162"/>
      <c r="E22" s="163"/>
      <c r="F22" s="163"/>
      <c r="G22" s="163"/>
      <c r="H22" s="163"/>
    </row>
    <row r="23" spans="1:11" ht="68.45" customHeight="1" x14ac:dyDescent="0.2">
      <c r="B23" s="9"/>
      <c r="C23" s="607" t="str">
        <f>Ш10!A2</f>
        <v>Ш№10. Сравнение долей 2 категорий</v>
      </c>
      <c r="D23" s="161"/>
      <c r="E23" s="91"/>
      <c r="F23" s="91"/>
      <c r="G23" s="91"/>
      <c r="H23" s="175"/>
    </row>
    <row r="24" spans="1:11" ht="5.45" customHeight="1" x14ac:dyDescent="0.25">
      <c r="A24" s="168"/>
      <c r="B24" s="168"/>
      <c r="C24" s="169"/>
      <c r="D24" s="172"/>
      <c r="E24" s="173"/>
      <c r="F24" s="173"/>
      <c r="G24" s="173"/>
      <c r="H24" s="168"/>
    </row>
    <row r="25" spans="1:11" ht="68.45" customHeight="1" x14ac:dyDescent="0.2">
      <c r="B25" s="9"/>
      <c r="C25" s="607" t="str">
        <f>Ш11!$A$2</f>
        <v>Ш№11. Сравнение долей 3 категории</v>
      </c>
      <c r="D25" s="161"/>
      <c r="E25" s="91"/>
      <c r="F25" s="91"/>
      <c r="G25" s="91"/>
      <c r="H25" s="175"/>
    </row>
    <row r="26" spans="1:11" ht="5.45" customHeight="1" x14ac:dyDescent="0.25">
      <c r="A26" s="168"/>
      <c r="B26" s="168"/>
      <c r="C26" s="169"/>
      <c r="D26" s="172"/>
      <c r="E26" s="173"/>
      <c r="F26" s="173"/>
      <c r="G26" s="173"/>
      <c r="H26" s="168"/>
    </row>
    <row r="27" spans="1:11" ht="68.45" customHeight="1" x14ac:dyDescent="0.3">
      <c r="B27" s="9"/>
      <c r="C27" s="607" t="str">
        <f>Ш12!A2</f>
        <v>Ш№12. Сравнение долей 4 категории</v>
      </c>
      <c r="D27" s="161"/>
      <c r="E27" s="91"/>
      <c r="F27" s="91"/>
      <c r="G27" s="91"/>
      <c r="H27" s="175"/>
      <c r="K27" s="613"/>
    </row>
    <row r="28" spans="1:11" ht="5.45" customHeight="1" x14ac:dyDescent="0.25">
      <c r="A28" s="168"/>
      <c r="B28" s="168"/>
      <c r="C28" s="169"/>
      <c r="D28" s="172"/>
      <c r="E28" s="173"/>
      <c r="F28" s="173"/>
      <c r="G28" s="173"/>
      <c r="H28" s="168"/>
    </row>
    <row r="29" spans="1:11" ht="68.45" customHeight="1" x14ac:dyDescent="0.2">
      <c r="B29" s="9"/>
      <c r="C29" s="607" t="str">
        <f>Ш13!B2</f>
        <v>Ш№13. Вафельная диаграмма</v>
      </c>
      <c r="D29" s="161"/>
      <c r="E29" s="91"/>
      <c r="F29" s="175"/>
      <c r="G29" s="175"/>
      <c r="H29" s="175"/>
    </row>
    <row r="30" spans="1:11" ht="5.45" customHeight="1" x14ac:dyDescent="0.25">
      <c r="A30" s="168"/>
      <c r="B30" s="168"/>
      <c r="C30" s="169"/>
      <c r="D30" s="172"/>
      <c r="E30" s="173"/>
      <c r="F30" s="173"/>
      <c r="G30" s="173"/>
      <c r="H30" s="168"/>
    </row>
    <row r="31" spans="1:11" ht="68.45" customHeight="1" x14ac:dyDescent="0.2">
      <c r="B31" s="9"/>
      <c r="C31" s="607" t="str">
        <f>Ш14!A2</f>
        <v>Ш№14. Динамика абсолютных значений и долей</v>
      </c>
      <c r="D31" s="161"/>
      <c r="E31" s="91"/>
      <c r="F31" s="91"/>
      <c r="G31" s="91"/>
      <c r="H31" s="175"/>
    </row>
    <row r="32" spans="1:11" ht="5.45" customHeight="1" x14ac:dyDescent="0.25">
      <c r="A32" s="168"/>
      <c r="B32" s="168"/>
      <c r="C32" s="169"/>
      <c r="D32" s="172"/>
      <c r="E32" s="173"/>
      <c r="F32" s="173"/>
      <c r="G32" s="173"/>
      <c r="H32" s="168"/>
    </row>
    <row r="33" spans="1:8" ht="68.45" customHeight="1" x14ac:dyDescent="0.2">
      <c r="B33" s="9"/>
      <c r="C33" s="607" t="str">
        <f>Ш15!$A$2</f>
        <v>Ш№15. Сравнение структуры нескольких категорий</v>
      </c>
      <c r="D33" s="161"/>
      <c r="E33" s="91"/>
      <c r="F33" s="91"/>
      <c r="G33" s="91"/>
      <c r="H33" s="175"/>
    </row>
    <row r="34" spans="1:8" ht="5.45" customHeight="1" x14ac:dyDescent="0.25">
      <c r="A34" s="168"/>
      <c r="B34" s="168"/>
      <c r="C34" s="169"/>
      <c r="D34" s="172"/>
      <c r="E34" s="173"/>
      <c r="F34" s="173"/>
      <c r="G34" s="173"/>
      <c r="H34" s="173"/>
    </row>
    <row r="35" spans="1:8" s="6" customFormat="1" ht="27" x14ac:dyDescent="0.35">
      <c r="A35" s="163"/>
      <c r="B35" s="112" t="s">
        <v>209</v>
      </c>
      <c r="C35" s="166"/>
      <c r="D35" s="162"/>
      <c r="E35" s="163"/>
      <c r="F35" s="163"/>
      <c r="G35" s="163"/>
      <c r="H35" s="163"/>
    </row>
    <row r="36" spans="1:8" ht="5.45" customHeight="1" x14ac:dyDescent="0.2">
      <c r="A36" s="168"/>
      <c r="B36" s="168"/>
      <c r="C36" s="169"/>
      <c r="D36" s="168"/>
      <c r="E36" s="114"/>
      <c r="F36" s="114"/>
      <c r="G36" s="114"/>
      <c r="H36" s="114"/>
    </row>
    <row r="37" spans="1:8" ht="68.45" customHeight="1" x14ac:dyDescent="0.2">
      <c r="B37" s="9"/>
      <c r="C37" s="614" t="str">
        <f>Ш16!A2</f>
        <v>Ш№16. Сравнение нескольких категорий</v>
      </c>
      <c r="D37" s="161"/>
      <c r="E37" s="91"/>
      <c r="F37" s="91"/>
      <c r="G37" s="91"/>
      <c r="H37" s="175"/>
    </row>
    <row r="38" spans="1:8" ht="5.45" customHeight="1" x14ac:dyDescent="0.25">
      <c r="A38" s="168"/>
      <c r="B38" s="173"/>
      <c r="C38" s="174"/>
      <c r="D38" s="172"/>
      <c r="E38" s="173"/>
      <c r="F38" s="173"/>
      <c r="G38" s="173"/>
      <c r="H38" s="168"/>
    </row>
    <row r="39" spans="1:8" ht="68.45" customHeight="1" x14ac:dyDescent="0.2">
      <c r="B39" s="9"/>
      <c r="C39" s="614" t="str">
        <f>Ш17!A2</f>
        <v>Ш№17. Сравнение текущего года с прошлым. Несколько категорий</v>
      </c>
      <c r="D39" s="161"/>
      <c r="E39" s="91"/>
      <c r="F39" s="91"/>
      <c r="G39" s="91"/>
      <c r="H39" s="175"/>
    </row>
    <row r="40" spans="1:8" ht="5.45" customHeight="1" x14ac:dyDescent="0.2">
      <c r="A40" s="168"/>
      <c r="B40" s="168"/>
      <c r="C40" s="169"/>
      <c r="D40" s="171"/>
      <c r="E40" s="113"/>
      <c r="F40" s="113"/>
      <c r="G40" s="113"/>
      <c r="H40" s="168"/>
    </row>
    <row r="41" spans="1:8" ht="68.45" customHeight="1" x14ac:dyDescent="0.2">
      <c r="B41" s="9"/>
      <c r="C41" s="614" t="str">
        <f>Ш18!A2</f>
        <v>Ш№18. Сравнение плана с фактом </v>
      </c>
      <c r="D41" s="161"/>
      <c r="E41" s="91"/>
      <c r="F41" s="91"/>
      <c r="G41" s="91"/>
      <c r="H41" s="91"/>
    </row>
    <row r="42" spans="1:8" ht="5.45" customHeight="1" x14ac:dyDescent="0.2">
      <c r="A42" s="168"/>
      <c r="B42" s="168"/>
      <c r="C42" s="169"/>
      <c r="D42" s="168"/>
      <c r="E42" s="114"/>
      <c r="F42" s="114"/>
      <c r="G42" s="114"/>
      <c r="H42" s="114"/>
    </row>
    <row r="43" spans="1:8" ht="68.45" customHeight="1" x14ac:dyDescent="0.2">
      <c r="B43" s="9"/>
      <c r="C43" s="614" t="str">
        <f>Ш19!A2</f>
        <v>Ш№19. Линейный график и гистограмма на одной диаграмме</v>
      </c>
      <c r="D43" s="161"/>
      <c r="E43" s="91"/>
      <c r="F43" s="91"/>
      <c r="G43" s="91"/>
      <c r="H43" s="175"/>
    </row>
    <row r="44" spans="1:8" ht="5.45" customHeight="1" x14ac:dyDescent="0.2">
      <c r="A44" s="168"/>
      <c r="B44" s="168"/>
      <c r="C44" s="169"/>
      <c r="D44" s="168"/>
      <c r="E44" s="114"/>
      <c r="F44" s="114"/>
      <c r="G44" s="114"/>
      <c r="H44" s="114"/>
    </row>
    <row r="45" spans="1:8" ht="68.45" customHeight="1" x14ac:dyDescent="0.2">
      <c r="B45" s="9"/>
      <c r="C45" s="614" t="str">
        <f>Ш20!A2</f>
        <v>Ш№20. Многоуровневая линейчатая диаграмма</v>
      </c>
      <c r="D45" s="161"/>
      <c r="E45" s="91"/>
      <c r="F45" s="200"/>
      <c r="G45" s="200"/>
      <c r="H45" s="175"/>
    </row>
    <row r="46" spans="1:8" ht="5.45" customHeight="1" x14ac:dyDescent="0.2">
      <c r="A46" s="168"/>
      <c r="B46" s="168"/>
      <c r="C46" s="169"/>
      <c r="D46" s="168"/>
      <c r="E46" s="114"/>
      <c r="F46" s="114"/>
      <c r="G46" s="114"/>
      <c r="H46" s="114"/>
    </row>
    <row r="47" spans="1:8" ht="68.45" customHeight="1" x14ac:dyDescent="0.2">
      <c r="B47" s="9"/>
      <c r="C47" s="614" t="str">
        <f>Ш21!A2</f>
        <v>Ш№21. Гистограмма в гистограмме</v>
      </c>
      <c r="D47" s="161"/>
      <c r="E47" s="91"/>
      <c r="F47" s="200"/>
      <c r="G47" s="200"/>
      <c r="H47" s="175"/>
    </row>
    <row r="48" spans="1:8" ht="5.45" customHeight="1" x14ac:dyDescent="0.2">
      <c r="A48" s="168"/>
      <c r="B48" s="168"/>
      <c r="C48" s="169"/>
      <c r="D48" s="168"/>
      <c r="E48" s="114"/>
      <c r="F48" s="114"/>
      <c r="G48" s="114"/>
      <c r="H48" s="114"/>
    </row>
    <row r="49" spans="1:8" ht="68.45" customHeight="1" x14ac:dyDescent="0.2">
      <c r="B49" s="9"/>
      <c r="C49" s="614" t="str">
        <f>Ш22!A2</f>
        <v>Ш№22. Леденцовая (Lollipop)</v>
      </c>
      <c r="D49" s="161"/>
      <c r="E49" s="91"/>
      <c r="F49" s="200"/>
      <c r="G49" s="200"/>
      <c r="H49" s="175"/>
    </row>
    <row r="50" spans="1:8" ht="5.45" customHeight="1" x14ac:dyDescent="0.2">
      <c r="A50" s="168"/>
      <c r="B50" s="168"/>
      <c r="C50" s="169"/>
      <c r="D50" s="168"/>
      <c r="E50" s="114"/>
      <c r="F50" s="114"/>
      <c r="G50" s="114"/>
      <c r="H50" s="114"/>
    </row>
    <row r="51" spans="1:8" ht="68.45" customHeight="1" x14ac:dyDescent="0.2">
      <c r="B51" s="9"/>
      <c r="C51" s="614" t="str">
        <f>Ш23!A2</f>
        <v>Ш№23. Диаграмма Торнадо</v>
      </c>
      <c r="D51" s="161"/>
      <c r="E51" s="91"/>
      <c r="F51" s="91"/>
      <c r="G51" s="200"/>
      <c r="H51" s="175"/>
    </row>
    <row r="52" spans="1:8" ht="5.45" customHeight="1" x14ac:dyDescent="0.25">
      <c r="A52" s="168"/>
      <c r="B52" s="168"/>
      <c r="C52" s="169"/>
      <c r="D52" s="172"/>
      <c r="E52" s="173"/>
      <c r="F52" s="173"/>
      <c r="G52" s="173"/>
      <c r="H52" s="173"/>
    </row>
    <row r="53" spans="1:8" ht="27" x14ac:dyDescent="0.35">
      <c r="A53" s="163"/>
      <c r="B53" s="112" t="s">
        <v>510</v>
      </c>
      <c r="C53" s="166"/>
      <c r="D53" s="162"/>
      <c r="E53" s="163"/>
      <c r="F53" s="163"/>
      <c r="G53" s="163"/>
      <c r="H53" s="163"/>
    </row>
    <row r="54" spans="1:8" ht="5.45" customHeight="1" x14ac:dyDescent="0.2">
      <c r="A54" s="168"/>
      <c r="B54" s="168"/>
      <c r="C54" s="169"/>
      <c r="D54" s="168"/>
      <c r="E54" s="114"/>
      <c r="F54" s="114"/>
      <c r="G54" s="114"/>
      <c r="H54" s="114"/>
    </row>
    <row r="55" spans="1:8" ht="68.45" customHeight="1" x14ac:dyDescent="0.2">
      <c r="B55" s="9"/>
      <c r="C55" s="614" t="str">
        <f>'Б1 Воронка'!$A$2</f>
        <v>Бонус №1. Воронка продаж</v>
      </c>
      <c r="D55" s="161"/>
      <c r="E55" s="161"/>
      <c r="F55" s="161"/>
      <c r="G55" s="161"/>
      <c r="H55" s="91"/>
    </row>
    <row r="56" spans="1:8" ht="5.45" customHeight="1" x14ac:dyDescent="0.25">
      <c r="A56" s="168"/>
      <c r="B56" s="173"/>
      <c r="C56" s="174"/>
      <c r="D56" s="172"/>
      <c r="E56" s="173"/>
      <c r="F56" s="173"/>
      <c r="G56" s="173"/>
      <c r="H56" s="168"/>
    </row>
    <row r="57" spans="1:8" ht="68.45" customHeight="1" x14ac:dyDescent="0.2">
      <c r="B57" s="9"/>
      <c r="C57" s="614" t="str">
        <f>'Б2 Пирамида'!$A$2</f>
        <v>Бонус №2. Возрастно-половая пирамида</v>
      </c>
      <c r="D57" s="161"/>
      <c r="E57" s="91"/>
      <c r="F57" s="91"/>
      <c r="G57" s="200"/>
      <c r="H57" s="175"/>
    </row>
    <row r="58" spans="1:8" ht="5.45" customHeight="1" x14ac:dyDescent="0.25">
      <c r="A58" s="168"/>
      <c r="B58" s="173"/>
      <c r="C58" s="174"/>
      <c r="D58" s="172"/>
      <c r="E58" s="173"/>
      <c r="F58" s="173"/>
      <c r="G58" s="173"/>
      <c r="H58" s="168"/>
    </row>
    <row r="59" spans="1:8" ht="68.45" customHeight="1" x14ac:dyDescent="0.2">
      <c r="B59" s="9"/>
      <c r="C59" s="614" t="str">
        <f>'Б3 ЦА'!A2</f>
        <v>Бонус №3. Диаграмма целевой аудитории</v>
      </c>
      <c r="D59" s="161"/>
      <c r="E59" s="199"/>
      <c r="F59" s="200"/>
      <c r="G59" s="200"/>
      <c r="H59" s="175"/>
    </row>
    <row r="60" spans="1:8" ht="5.45" customHeight="1" x14ac:dyDescent="0.25">
      <c r="A60" s="168"/>
      <c r="B60" s="173"/>
      <c r="C60" s="174"/>
      <c r="D60" s="172"/>
      <c r="E60" s="173"/>
      <c r="F60" s="173"/>
      <c r="G60" s="173"/>
      <c r="H60" s="168"/>
    </row>
    <row r="61" spans="1:8" ht="68.45" customHeight="1" x14ac:dyDescent="0.2">
      <c r="B61" s="9"/>
      <c r="C61" s="614" t="str">
        <f>'Б4 Ганта'!A2</f>
        <v>Бонус №4. Диаграмма Ганта</v>
      </c>
      <c r="D61" s="161"/>
      <c r="E61" s="161"/>
      <c r="F61" s="200"/>
      <c r="G61" s="200"/>
      <c r="H61" s="200"/>
    </row>
    <row r="62" spans="1:8" ht="5.45" customHeight="1" x14ac:dyDescent="0.25">
      <c r="A62" s="168"/>
      <c r="B62" s="173"/>
      <c r="C62" s="174"/>
      <c r="D62" s="172"/>
      <c r="E62" s="173"/>
      <c r="F62" s="173"/>
      <c r="G62" s="173"/>
      <c r="H62" s="168"/>
    </row>
    <row r="63" spans="1:8" ht="68.45" customHeight="1" x14ac:dyDescent="0.2">
      <c r="B63" s="9"/>
      <c r="C63" s="614" t="str">
        <f>'Б5 Timeline'!A2</f>
        <v>Бонус №5. Timeline chart</v>
      </c>
      <c r="D63" s="161"/>
      <c r="E63" s="199"/>
      <c r="F63" s="175"/>
      <c r="G63" s="175"/>
      <c r="H63" s="175"/>
    </row>
    <row r="64" spans="1:8" ht="5.45" customHeight="1" x14ac:dyDescent="0.25">
      <c r="A64" s="168"/>
      <c r="B64" s="173"/>
      <c r="C64" s="174"/>
      <c r="D64" s="172"/>
      <c r="E64" s="173"/>
      <c r="F64" s="173"/>
      <c r="G64" s="173"/>
      <c r="H64" s="168"/>
    </row>
    <row r="65" spans="1:8" ht="68.45" customHeight="1" x14ac:dyDescent="0.2">
      <c r="B65" s="9"/>
      <c r="C65" s="614" t="str">
        <f>'Б6 Водопад'!A2</f>
        <v>Бонус №6. Каскадная диаграмма «Водопад»</v>
      </c>
      <c r="D65" s="161"/>
      <c r="E65" s="91"/>
      <c r="F65" s="91"/>
      <c r="G65" s="91"/>
      <c r="H65" s="199"/>
    </row>
    <row r="66" spans="1:8" ht="5.45" customHeight="1" x14ac:dyDescent="0.25">
      <c r="A66" s="168"/>
      <c r="B66" s="173"/>
      <c r="C66" s="174"/>
      <c r="D66" s="172"/>
      <c r="E66" s="173"/>
      <c r="F66" s="173"/>
      <c r="G66" s="173"/>
      <c r="H66" s="168"/>
    </row>
    <row r="67" spans="1:8" ht="5.45" customHeight="1" x14ac:dyDescent="0.25">
      <c r="A67" s="168"/>
      <c r="B67" s="173"/>
      <c r="C67" s="174"/>
      <c r="D67" s="172"/>
      <c r="E67" s="173"/>
      <c r="F67" s="173"/>
      <c r="G67" s="173"/>
      <c r="H67" s="168"/>
    </row>
    <row r="68" spans="1:8" ht="68.45" customHeight="1" x14ac:dyDescent="0.2">
      <c r="B68" s="9"/>
      <c r="C68" s="614" t="str">
        <f>'Б7 KPI'!A2</f>
        <v>Бонус №7. Диаграмма для KPI</v>
      </c>
      <c r="D68" s="161"/>
      <c r="E68" s="161"/>
      <c r="F68" s="161"/>
      <c r="G68" s="161"/>
      <c r="H68" s="161"/>
    </row>
    <row r="69" spans="1:8" ht="5.45" customHeight="1" x14ac:dyDescent="0.25">
      <c r="A69" s="168"/>
      <c r="B69" s="173"/>
      <c r="C69" s="174"/>
      <c r="D69" s="172"/>
      <c r="E69" s="173"/>
      <c r="F69" s="173"/>
      <c r="G69" s="173"/>
      <c r="H69" s="168"/>
    </row>
  </sheetData>
  <hyperlinks>
    <hyperlink ref="C14" location="Ш6!A1" display="Ш6!A1"/>
    <hyperlink ref="C4" location="Ш1!A1" display="Ш1!A1"/>
    <hyperlink ref="C8" location="Ш3!A1" display="Ш3!A1"/>
    <hyperlink ref="C10" location="Ш4!A1" display="Ш4!A1"/>
    <hyperlink ref="C39" location="Ш17!A1" display="Ш17!A1"/>
    <hyperlink ref="C12" location="Ш5!A1" display="Ш5!A1"/>
    <hyperlink ref="C31" location="Ш14!A1" display="Ш14!A1"/>
    <hyperlink ref="C6" location="Ш2!A1" display="Ш2!A1"/>
    <hyperlink ref="C41" location="Ш18!A1" display="Ш18!A1"/>
    <hyperlink ref="C37" location="Ш16!A1" display="Ш16!A1"/>
    <hyperlink ref="C23" location="Ш10!A1" display="Ш10!A1"/>
    <hyperlink ref="C25" location="Ш11!A1" display="Ш11!A1"/>
    <hyperlink ref="C27" location="Ш12!A1" display="Ш12!A1"/>
    <hyperlink ref="C43" location="Ш19!A1" display="Ш19!A1"/>
    <hyperlink ref="C33" location="Ш15!A1" display="Ш15!A1"/>
    <hyperlink ref="C65" location="'Б6 Водопад'!A1" display="'Б6 Водопад'!A1"/>
    <hyperlink ref="C57" location="'Б2 Пирамида'!A1" display="'Б2 Пирамида'!A1"/>
    <hyperlink ref="C61" location="'Б4 Ганта'!A1" display="'Б4 Ганта'!A1"/>
    <hyperlink ref="C63" location="'Б5 Timeline'!A1" display="'Б5 Timeline'!A1"/>
    <hyperlink ref="H1" location="Содержание!A1" display="к содержанию"/>
    <hyperlink ref="C55" location="'Б1 Воронка'!A1" display="'Б1 Воронка'!A1"/>
    <hyperlink ref="C68" location="'Б7 KPI'!A1" display="'Б7 KPI'!A1"/>
    <hyperlink ref="C17" location="Ш7!A1" display="Ш7!A1"/>
    <hyperlink ref="C19" location="Ш8!A1" display="Ш8!A1"/>
    <hyperlink ref="C21" location="Ш9!A1" display="Ш9!A1"/>
    <hyperlink ref="C29" location="Ш13!A1" display="Ш13!A1"/>
    <hyperlink ref="C45" location="Ш20!A1" display="Ш20!A1"/>
    <hyperlink ref="C51" location="Ш23!A1" display="Ш23!A1"/>
    <hyperlink ref="C47" location="Ш21!A1" display="Ш21!A1"/>
    <hyperlink ref="C49" location="Ш22!A1" display="Ш22!A1"/>
    <hyperlink ref="C59" location="'Б3 ЦА'!A1" display="'Б3 ЦА'!A1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9"/>
  <dimension ref="A1:Z82"/>
  <sheetViews>
    <sheetView showGridLines="0" zoomScale="70" zoomScaleNormal="70" zoomScalePageLayoutView="80" workbookViewId="0">
      <pane ySplit="2" topLeftCell="A9" activePane="bottomLeft" state="frozen"/>
      <selection pane="bottomLeft" activeCell="A2" sqref="A2"/>
    </sheetView>
  </sheetViews>
  <sheetFormatPr defaultColWidth="9.42578125" defaultRowHeight="14.25" x14ac:dyDescent="0.2"/>
  <cols>
    <col min="1" max="1" width="13.140625" style="23" customWidth="1"/>
    <col min="2" max="2" width="7.5703125" style="28" customWidth="1"/>
    <col min="3" max="20" width="7.5703125" style="23" customWidth="1"/>
    <col min="21" max="22" width="8.140625" style="23" customWidth="1"/>
    <col min="23" max="23" width="9.42578125" style="23"/>
    <col min="24" max="25" width="9.42578125" style="22"/>
    <col min="26" max="16384" width="9.42578125" style="142"/>
  </cols>
  <sheetData>
    <row r="1" spans="1:26" s="6" customFormat="1" ht="17.850000000000001" customHeight="1" x14ac:dyDescent="0.4">
      <c r="A1" s="24"/>
      <c r="B1" s="25"/>
      <c r="C1" s="24"/>
      <c r="D1" s="26"/>
      <c r="E1" s="24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"/>
      <c r="R1" s="2"/>
      <c r="S1" s="2"/>
      <c r="T1" s="2"/>
      <c r="U1" s="2"/>
      <c r="V1" s="27"/>
      <c r="W1" s="2"/>
      <c r="X1" s="148"/>
      <c r="Y1" s="147" t="s">
        <v>176</v>
      </c>
    </row>
    <row r="2" spans="1:26" s="6" customFormat="1" ht="24.75" customHeight="1" x14ac:dyDescent="0.4">
      <c r="A2" s="24" t="s">
        <v>528</v>
      </c>
      <c r="B2" s="25"/>
      <c r="C2" s="24"/>
      <c r="D2" s="26"/>
      <c r="E2" s="24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"/>
      <c r="R2" s="2"/>
      <c r="S2" s="2"/>
      <c r="T2" s="2"/>
      <c r="U2" s="2"/>
      <c r="V2" s="27"/>
      <c r="W2" s="2"/>
      <c r="X2" s="148"/>
      <c r="Y2" s="147" t="s">
        <v>14</v>
      </c>
    </row>
    <row r="3" spans="1:26" s="141" customFormat="1" ht="12.95" customHeight="1" x14ac:dyDescent="0.2">
      <c r="A3" s="40"/>
      <c r="B3" s="37"/>
      <c r="C3" s="134"/>
      <c r="D3" s="38"/>
      <c r="E3" s="38"/>
      <c r="F3" s="38"/>
      <c r="G3" s="38"/>
      <c r="H3" s="38"/>
      <c r="I3" s="38"/>
      <c r="J3" s="38"/>
      <c r="K3" s="38"/>
      <c r="L3" s="38"/>
      <c r="M3" s="38"/>
      <c r="N3" s="38"/>
      <c r="O3" s="38"/>
      <c r="P3" s="38"/>
      <c r="Q3" s="38"/>
      <c r="R3" s="38"/>
      <c r="S3" s="38"/>
      <c r="T3" s="38"/>
      <c r="U3" s="38"/>
      <c r="V3" s="39"/>
      <c r="W3" s="38"/>
      <c r="X3" s="40"/>
      <c r="Y3" s="40"/>
    </row>
    <row r="4" spans="1:26" s="141" customFormat="1" ht="20.25" x14ac:dyDescent="0.3">
      <c r="A4" s="145" t="s">
        <v>64</v>
      </c>
      <c r="B4" s="34"/>
      <c r="C4" s="34"/>
      <c r="D4" s="34"/>
      <c r="E4" s="34"/>
      <c r="F4" s="34"/>
      <c r="G4" s="34"/>
      <c r="H4" s="34"/>
      <c r="I4" s="34"/>
      <c r="J4" s="34"/>
      <c r="K4" s="34"/>
      <c r="L4" s="34"/>
      <c r="M4" s="34"/>
      <c r="N4" s="34"/>
      <c r="O4" s="34"/>
      <c r="P4" s="41"/>
      <c r="Q4" s="34"/>
      <c r="R4" s="34"/>
      <c r="S4" s="34"/>
      <c r="T4" s="34"/>
      <c r="U4" s="34"/>
      <c r="V4" s="34"/>
      <c r="W4" s="34"/>
      <c r="X4" s="34"/>
      <c r="Y4" s="34"/>
    </row>
    <row r="5" spans="1:26" s="141" customFormat="1" ht="9" customHeight="1" x14ac:dyDescent="0.25">
      <c r="A5" s="29"/>
      <c r="B5" s="28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38"/>
      <c r="V5" s="39"/>
      <c r="W5" s="38"/>
      <c r="X5" s="40"/>
      <c r="Y5" s="40"/>
    </row>
    <row r="6" spans="1:26" s="141" customFormat="1" ht="14.45" customHeight="1" thickBot="1" x14ac:dyDescent="0.25">
      <c r="A6" s="88"/>
      <c r="B6" s="89">
        <v>2003</v>
      </c>
      <c r="C6" s="89">
        <v>2004</v>
      </c>
      <c r="D6" s="89">
        <v>2005</v>
      </c>
      <c r="E6" s="89">
        <v>2006</v>
      </c>
      <c r="F6" s="89">
        <v>2007</v>
      </c>
      <c r="G6" s="89">
        <v>2008</v>
      </c>
      <c r="H6" s="89">
        <v>2009</v>
      </c>
      <c r="I6" s="89">
        <v>2010</v>
      </c>
      <c r="J6" s="89">
        <v>2011</v>
      </c>
      <c r="K6" s="89">
        <v>2012</v>
      </c>
      <c r="L6" s="89">
        <v>2013</v>
      </c>
      <c r="M6" s="89">
        <v>2014</v>
      </c>
      <c r="N6" s="89">
        <v>2015</v>
      </c>
      <c r="O6" s="89">
        <v>2016</v>
      </c>
      <c r="P6" s="89">
        <v>2017</v>
      </c>
      <c r="Q6" s="89">
        <v>2018</v>
      </c>
      <c r="R6" s="89">
        <v>2019</v>
      </c>
      <c r="S6" s="89">
        <v>2020</v>
      </c>
      <c r="T6" s="89">
        <v>2021</v>
      </c>
      <c r="U6" s="89">
        <v>2022</v>
      </c>
      <c r="V6" s="38"/>
      <c r="W6" s="192"/>
      <c r="X6" s="38"/>
      <c r="Y6" s="40"/>
      <c r="Z6" s="40"/>
    </row>
    <row r="7" spans="1:26" s="141" customFormat="1" ht="15" x14ac:dyDescent="0.2">
      <c r="A7" s="30" t="s">
        <v>58</v>
      </c>
      <c r="B7" s="35">
        <v>70</v>
      </c>
      <c r="C7" s="35">
        <v>50</v>
      </c>
      <c r="D7" s="35">
        <v>52</v>
      </c>
      <c r="E7" s="35">
        <v>37</v>
      </c>
      <c r="F7" s="35">
        <v>54</v>
      </c>
      <c r="G7" s="35">
        <v>55</v>
      </c>
      <c r="H7" s="35">
        <v>56</v>
      </c>
      <c r="I7" s="35">
        <v>57</v>
      </c>
      <c r="J7" s="35">
        <v>48</v>
      </c>
      <c r="K7" s="35">
        <v>49</v>
      </c>
      <c r="L7" s="35">
        <v>60</v>
      </c>
      <c r="M7" s="35">
        <v>61</v>
      </c>
      <c r="N7" s="35">
        <v>68</v>
      </c>
      <c r="O7" s="35">
        <v>63</v>
      </c>
      <c r="P7" s="35">
        <v>56</v>
      </c>
      <c r="Q7" s="35">
        <v>57</v>
      </c>
      <c r="R7" s="35">
        <v>48</v>
      </c>
      <c r="S7" s="35">
        <v>49</v>
      </c>
      <c r="T7" s="35">
        <v>60</v>
      </c>
      <c r="U7" s="35">
        <v>61</v>
      </c>
      <c r="V7" s="38"/>
      <c r="W7" s="193"/>
      <c r="X7" s="38"/>
      <c r="Y7" s="40"/>
      <c r="Z7" s="40"/>
    </row>
    <row r="8" spans="1:26" s="141" customFormat="1" ht="15" x14ac:dyDescent="0.2">
      <c r="A8" s="30"/>
      <c r="B8" s="35"/>
      <c r="C8" s="35"/>
      <c r="D8" s="35"/>
      <c r="E8" s="35"/>
      <c r="F8" s="35"/>
      <c r="G8" s="35"/>
      <c r="H8" s="35"/>
      <c r="I8" s="35"/>
      <c r="J8" s="35"/>
      <c r="K8" s="35"/>
      <c r="L8" s="35"/>
      <c r="M8" s="35"/>
      <c r="N8" s="35"/>
      <c r="O8" s="35"/>
      <c r="P8" s="35"/>
      <c r="Q8" s="35"/>
      <c r="R8" s="35"/>
      <c r="S8" s="35"/>
      <c r="T8" s="35"/>
      <c r="U8" s="35"/>
      <c r="V8" s="38"/>
      <c r="W8" s="193"/>
      <c r="X8" s="38"/>
      <c r="Y8" s="40"/>
      <c r="Z8" s="40"/>
    </row>
    <row r="9" spans="1:26" s="141" customFormat="1" ht="15" x14ac:dyDescent="0.2">
      <c r="A9" s="42" t="s">
        <v>63</v>
      </c>
      <c r="B9" s="35"/>
      <c r="C9" s="35"/>
      <c r="D9" s="35"/>
      <c r="E9" s="35"/>
      <c r="F9" s="35"/>
      <c r="G9" s="35"/>
      <c r="H9" s="35"/>
      <c r="I9" s="35"/>
      <c r="J9" s="35"/>
      <c r="K9" s="35"/>
      <c r="L9" s="35"/>
      <c r="M9" s="35"/>
      <c r="N9" s="35"/>
      <c r="O9" s="35"/>
      <c r="P9" s="35"/>
      <c r="Q9" s="35"/>
      <c r="R9" s="35"/>
      <c r="S9" s="35"/>
      <c r="T9" s="35"/>
      <c r="U9" s="35"/>
      <c r="V9" s="38"/>
      <c r="W9" s="193"/>
      <c r="X9" s="38"/>
      <c r="Y9" s="40"/>
      <c r="Z9" s="40"/>
    </row>
    <row r="10" spans="1:26" s="141" customFormat="1" ht="9.9499999999999993" customHeight="1" x14ac:dyDescent="0.2">
      <c r="A10" s="30"/>
      <c r="B10" s="35"/>
      <c r="C10" s="35"/>
      <c r="D10" s="35"/>
      <c r="E10" s="35"/>
      <c r="F10" s="35"/>
      <c r="G10" s="35"/>
      <c r="H10" s="35"/>
      <c r="I10" s="35"/>
      <c r="J10" s="35"/>
      <c r="K10" s="35"/>
      <c r="L10" s="35"/>
      <c r="M10" s="35"/>
      <c r="N10" s="35"/>
      <c r="O10" s="35"/>
      <c r="P10" s="35"/>
      <c r="Q10" s="35"/>
      <c r="R10" s="35"/>
      <c r="S10" s="35"/>
      <c r="T10" s="35"/>
      <c r="U10" s="35"/>
      <c r="V10" s="38"/>
      <c r="W10" s="193"/>
      <c r="X10" s="38"/>
      <c r="Y10" s="40"/>
      <c r="Z10" s="40"/>
    </row>
    <row r="11" spans="1:26" s="141" customFormat="1" ht="15" x14ac:dyDescent="0.2">
      <c r="A11" s="143" t="s">
        <v>199</v>
      </c>
      <c r="B11" s="144"/>
      <c r="C11" s="144"/>
      <c r="D11" s="144"/>
      <c r="E11" s="144"/>
      <c r="F11" s="144"/>
      <c r="G11" s="144"/>
      <c r="H11" s="144"/>
      <c r="I11" s="144"/>
      <c r="J11" s="144"/>
      <c r="K11" s="144"/>
      <c r="L11" s="144"/>
      <c r="M11" s="144"/>
      <c r="N11" s="144"/>
      <c r="O11" s="144"/>
      <c r="P11" s="144"/>
      <c r="Q11" s="144"/>
      <c r="R11" s="144"/>
      <c r="S11" s="144"/>
      <c r="T11" s="144"/>
      <c r="U11" s="144"/>
      <c r="V11" s="38"/>
      <c r="W11" s="193"/>
      <c r="X11" s="38"/>
      <c r="Y11" s="40"/>
      <c r="Z11" s="40"/>
    </row>
    <row r="12" spans="1:26" s="141" customFormat="1" ht="26.25" x14ac:dyDescent="0.2">
      <c r="A12" s="117" t="s">
        <v>106</v>
      </c>
      <c r="B12" s="118" t="str">
        <f>IF(B7=MIN($B$7:$U$7),B7,"-")</f>
        <v>-</v>
      </c>
      <c r="C12" s="118" t="str">
        <f t="shared" ref="C12:U12" si="0">IF(C7=MIN($B$7:$U$7),C7,"-")</f>
        <v>-</v>
      </c>
      <c r="D12" s="118" t="str">
        <f t="shared" si="0"/>
        <v>-</v>
      </c>
      <c r="E12" s="118">
        <f t="shared" si="0"/>
        <v>37</v>
      </c>
      <c r="F12" s="118" t="str">
        <f t="shared" si="0"/>
        <v>-</v>
      </c>
      <c r="G12" s="118" t="str">
        <f t="shared" si="0"/>
        <v>-</v>
      </c>
      <c r="H12" s="118" t="str">
        <f t="shared" si="0"/>
        <v>-</v>
      </c>
      <c r="I12" s="118" t="str">
        <f t="shared" si="0"/>
        <v>-</v>
      </c>
      <c r="J12" s="118" t="str">
        <f t="shared" si="0"/>
        <v>-</v>
      </c>
      <c r="K12" s="118" t="str">
        <f t="shared" si="0"/>
        <v>-</v>
      </c>
      <c r="L12" s="118" t="str">
        <f t="shared" si="0"/>
        <v>-</v>
      </c>
      <c r="M12" s="118" t="str">
        <f t="shared" si="0"/>
        <v>-</v>
      </c>
      <c r="N12" s="118" t="str">
        <f t="shared" si="0"/>
        <v>-</v>
      </c>
      <c r="O12" s="118" t="str">
        <f t="shared" si="0"/>
        <v>-</v>
      </c>
      <c r="P12" s="118" t="str">
        <f t="shared" si="0"/>
        <v>-</v>
      </c>
      <c r="Q12" s="118" t="str">
        <f t="shared" si="0"/>
        <v>-</v>
      </c>
      <c r="R12" s="118" t="str">
        <f t="shared" si="0"/>
        <v>-</v>
      </c>
      <c r="S12" s="118" t="str">
        <f t="shared" si="0"/>
        <v>-</v>
      </c>
      <c r="T12" s="118" t="str">
        <f t="shared" si="0"/>
        <v>-</v>
      </c>
      <c r="U12" s="118" t="str">
        <f t="shared" si="0"/>
        <v>-</v>
      </c>
      <c r="V12" s="38"/>
      <c r="W12" s="192"/>
      <c r="X12" s="38"/>
      <c r="Y12" s="40"/>
      <c r="Z12" s="40"/>
    </row>
    <row r="13" spans="1:26" s="141" customFormat="1" ht="15" x14ac:dyDescent="0.2">
      <c r="A13" s="117" t="s">
        <v>107</v>
      </c>
      <c r="B13" s="118">
        <f t="shared" ref="B13:U13" si="1">IF(B7=MAX($B$7:$U$7),B7,"-")</f>
        <v>70</v>
      </c>
      <c r="C13" s="118" t="str">
        <f t="shared" si="1"/>
        <v>-</v>
      </c>
      <c r="D13" s="118" t="str">
        <f t="shared" si="1"/>
        <v>-</v>
      </c>
      <c r="E13" s="118" t="str">
        <f t="shared" si="1"/>
        <v>-</v>
      </c>
      <c r="F13" s="118" t="str">
        <f t="shared" si="1"/>
        <v>-</v>
      </c>
      <c r="G13" s="118" t="str">
        <f t="shared" si="1"/>
        <v>-</v>
      </c>
      <c r="H13" s="118" t="str">
        <f t="shared" si="1"/>
        <v>-</v>
      </c>
      <c r="I13" s="118" t="str">
        <f t="shared" si="1"/>
        <v>-</v>
      </c>
      <c r="J13" s="118" t="str">
        <f t="shared" si="1"/>
        <v>-</v>
      </c>
      <c r="K13" s="118" t="str">
        <f t="shared" si="1"/>
        <v>-</v>
      </c>
      <c r="L13" s="118" t="str">
        <f t="shared" si="1"/>
        <v>-</v>
      </c>
      <c r="M13" s="118" t="str">
        <f t="shared" si="1"/>
        <v>-</v>
      </c>
      <c r="N13" s="118" t="str">
        <f t="shared" si="1"/>
        <v>-</v>
      </c>
      <c r="O13" s="118" t="str">
        <f t="shared" si="1"/>
        <v>-</v>
      </c>
      <c r="P13" s="118" t="str">
        <f t="shared" si="1"/>
        <v>-</v>
      </c>
      <c r="Q13" s="118" t="str">
        <f t="shared" si="1"/>
        <v>-</v>
      </c>
      <c r="R13" s="118" t="str">
        <f t="shared" si="1"/>
        <v>-</v>
      </c>
      <c r="S13" s="118" t="str">
        <f t="shared" si="1"/>
        <v>-</v>
      </c>
      <c r="T13" s="118" t="str">
        <f t="shared" si="1"/>
        <v>-</v>
      </c>
      <c r="U13" s="118" t="str">
        <f t="shared" si="1"/>
        <v>-</v>
      </c>
      <c r="V13" s="38"/>
      <c r="W13" s="193"/>
      <c r="X13" s="38"/>
      <c r="Y13" s="40"/>
      <c r="Z13" s="40"/>
    </row>
    <row r="14" spans="1:26" s="141" customFormat="1" x14ac:dyDescent="0.2">
      <c r="A14" s="117" t="s">
        <v>58</v>
      </c>
      <c r="B14" s="118" t="str">
        <f t="shared" ref="B14:U14" si="2">IF(OR(B7=MIN($B$7:$U$7),B7=MAX($B$7:$U$7)),"",B7)</f>
        <v/>
      </c>
      <c r="C14" s="118">
        <f t="shared" si="2"/>
        <v>50</v>
      </c>
      <c r="D14" s="118">
        <f t="shared" si="2"/>
        <v>52</v>
      </c>
      <c r="E14" s="118" t="str">
        <f t="shared" si="2"/>
        <v/>
      </c>
      <c r="F14" s="118">
        <f t="shared" si="2"/>
        <v>54</v>
      </c>
      <c r="G14" s="118">
        <f t="shared" si="2"/>
        <v>55</v>
      </c>
      <c r="H14" s="118">
        <f t="shared" si="2"/>
        <v>56</v>
      </c>
      <c r="I14" s="118">
        <f t="shared" si="2"/>
        <v>57</v>
      </c>
      <c r="J14" s="118">
        <f t="shared" si="2"/>
        <v>48</v>
      </c>
      <c r="K14" s="118">
        <f t="shared" si="2"/>
        <v>49</v>
      </c>
      <c r="L14" s="118">
        <f t="shared" si="2"/>
        <v>60</v>
      </c>
      <c r="M14" s="118">
        <f t="shared" si="2"/>
        <v>61</v>
      </c>
      <c r="N14" s="118">
        <f t="shared" si="2"/>
        <v>68</v>
      </c>
      <c r="O14" s="118">
        <f t="shared" si="2"/>
        <v>63</v>
      </c>
      <c r="P14" s="118">
        <f t="shared" si="2"/>
        <v>56</v>
      </c>
      <c r="Q14" s="118">
        <f t="shared" si="2"/>
        <v>57</v>
      </c>
      <c r="R14" s="118">
        <f t="shared" si="2"/>
        <v>48</v>
      </c>
      <c r="S14" s="118">
        <f t="shared" si="2"/>
        <v>49</v>
      </c>
      <c r="T14" s="118">
        <f t="shared" si="2"/>
        <v>60</v>
      </c>
      <c r="U14" s="118">
        <f t="shared" si="2"/>
        <v>61</v>
      </c>
      <c r="V14" s="38"/>
      <c r="W14" s="39"/>
      <c r="X14" s="38"/>
      <c r="Y14" s="40"/>
      <c r="Z14" s="40"/>
    </row>
    <row r="15" spans="1:26" s="141" customFormat="1" x14ac:dyDescent="0.2">
      <c r="A15" s="52"/>
      <c r="B15" s="37"/>
      <c r="C15" s="38"/>
      <c r="D15" s="38"/>
      <c r="E15" s="38"/>
      <c r="F15" s="38"/>
      <c r="G15" s="38"/>
      <c r="H15" s="38"/>
      <c r="I15" s="38"/>
      <c r="J15" s="38"/>
      <c r="K15" s="38"/>
      <c r="L15" s="38"/>
      <c r="M15" s="38"/>
      <c r="N15" s="38"/>
      <c r="O15" s="38"/>
      <c r="P15" s="38"/>
      <c r="Q15" s="38"/>
      <c r="R15" s="38"/>
      <c r="S15" s="38"/>
      <c r="T15" s="38"/>
      <c r="U15" s="38"/>
      <c r="V15" s="39"/>
      <c r="W15" s="38"/>
      <c r="X15" s="40"/>
      <c r="Y15" s="40"/>
    </row>
    <row r="16" spans="1:26" s="141" customFormat="1" ht="20.25" x14ac:dyDescent="0.3">
      <c r="A16" s="140" t="s">
        <v>116</v>
      </c>
      <c r="B16" s="127"/>
      <c r="C16" s="127"/>
      <c r="D16" s="127"/>
      <c r="E16" s="127"/>
      <c r="F16" s="127"/>
      <c r="G16" s="127"/>
      <c r="H16" s="127"/>
      <c r="I16" s="127"/>
      <c r="J16" s="127"/>
      <c r="K16" s="127"/>
      <c r="L16" s="127"/>
      <c r="M16" s="127"/>
      <c r="N16" s="127"/>
      <c r="O16" s="140" t="s">
        <v>148</v>
      </c>
      <c r="P16" s="140"/>
      <c r="Q16" s="127"/>
      <c r="R16" s="127"/>
      <c r="S16" s="127"/>
      <c r="T16" s="127"/>
      <c r="U16" s="127"/>
      <c r="V16" s="127"/>
      <c r="W16" s="127"/>
      <c r="X16" s="127"/>
      <c r="Y16" s="127"/>
    </row>
    <row r="17" spans="1:25" x14ac:dyDescent="0.2">
      <c r="A17" s="22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22"/>
      <c r="N17" s="22"/>
      <c r="O17" s="22"/>
      <c r="P17" s="32"/>
      <c r="Q17" s="34"/>
      <c r="R17" s="34"/>
      <c r="S17" s="34"/>
      <c r="T17" s="34"/>
      <c r="U17" s="34"/>
      <c r="V17" s="34"/>
      <c r="W17" s="34"/>
      <c r="X17" s="34"/>
      <c r="Y17" s="34"/>
    </row>
    <row r="18" spans="1:25" ht="8.4499999999999993" customHeight="1" x14ac:dyDescent="0.2">
      <c r="A18" s="22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22"/>
      <c r="N18" s="22"/>
      <c r="O18" s="22"/>
      <c r="P18" s="32"/>
      <c r="Q18" s="34"/>
      <c r="R18" s="34"/>
      <c r="S18" s="34"/>
      <c r="T18" s="34"/>
      <c r="U18" s="34"/>
      <c r="V18" s="34"/>
      <c r="W18" s="34"/>
      <c r="X18" s="34"/>
      <c r="Y18" s="34"/>
    </row>
    <row r="19" spans="1:25" x14ac:dyDescent="0.2">
      <c r="A19" s="22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22"/>
      <c r="N19" s="22"/>
      <c r="O19" s="22"/>
      <c r="P19" s="32"/>
      <c r="Q19" s="34"/>
      <c r="R19" s="34"/>
      <c r="S19" s="34"/>
      <c r="T19" s="34"/>
      <c r="U19" s="34"/>
      <c r="V19" s="34"/>
      <c r="W19" s="34"/>
      <c r="X19" s="34"/>
      <c r="Y19" s="34"/>
    </row>
    <row r="20" spans="1:25" x14ac:dyDescent="0.2">
      <c r="A20" s="22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22"/>
      <c r="N20" s="22"/>
      <c r="O20" s="22"/>
      <c r="P20" s="32"/>
      <c r="Q20" s="34"/>
      <c r="R20" s="34"/>
      <c r="S20" s="34"/>
      <c r="T20" s="34"/>
      <c r="U20" s="34"/>
      <c r="V20" s="34"/>
      <c r="W20" s="34"/>
      <c r="X20" s="34"/>
      <c r="Y20" s="34"/>
    </row>
    <row r="21" spans="1:25" x14ac:dyDescent="0.2">
      <c r="A21" s="22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22"/>
      <c r="N21" s="22"/>
      <c r="O21" s="22"/>
      <c r="P21" s="32"/>
      <c r="Q21" s="34"/>
      <c r="R21" s="34"/>
      <c r="S21" s="34"/>
      <c r="T21" s="34"/>
      <c r="U21" s="34"/>
      <c r="V21" s="34"/>
      <c r="W21" s="34"/>
      <c r="X21" s="34"/>
      <c r="Y21" s="34"/>
    </row>
    <row r="22" spans="1:25" x14ac:dyDescent="0.2">
      <c r="A22" s="22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22"/>
      <c r="N22" s="22"/>
      <c r="O22" s="22"/>
      <c r="P22" s="32"/>
      <c r="Q22" s="34"/>
      <c r="R22" s="34"/>
      <c r="S22" s="34"/>
      <c r="T22" s="34"/>
      <c r="U22" s="34"/>
      <c r="V22" s="34"/>
      <c r="W22" s="34"/>
      <c r="X22" s="34"/>
      <c r="Y22" s="34"/>
    </row>
    <row r="23" spans="1:25" x14ac:dyDescent="0.2">
      <c r="A23" s="22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22"/>
      <c r="N23" s="22"/>
      <c r="O23" s="22"/>
      <c r="P23" s="32"/>
      <c r="Q23" s="34"/>
      <c r="R23" s="34"/>
      <c r="S23" s="34"/>
      <c r="T23" s="34"/>
      <c r="U23" s="34"/>
      <c r="V23" s="34"/>
      <c r="W23" s="34"/>
      <c r="X23" s="34"/>
      <c r="Y23" s="34"/>
    </row>
    <row r="24" spans="1:25" x14ac:dyDescent="0.2">
      <c r="A24" s="22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22"/>
      <c r="N24" s="22"/>
      <c r="O24" s="22"/>
      <c r="P24" s="32"/>
      <c r="Q24" s="34"/>
      <c r="R24" s="34"/>
      <c r="S24" s="34"/>
      <c r="T24" s="34"/>
      <c r="U24" s="34"/>
      <c r="V24" s="34"/>
      <c r="W24" s="34"/>
      <c r="X24" s="34"/>
      <c r="Y24" s="34"/>
    </row>
    <row r="25" spans="1:25" x14ac:dyDescent="0.2">
      <c r="A25" s="32"/>
      <c r="B25" s="31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22"/>
      <c r="N25" s="22"/>
      <c r="O25" s="22"/>
      <c r="P25" s="32"/>
      <c r="Q25" s="34"/>
      <c r="R25" s="34"/>
      <c r="S25" s="34"/>
      <c r="T25" s="34"/>
      <c r="U25" s="34"/>
      <c r="V25" s="34"/>
      <c r="W25" s="34"/>
      <c r="X25" s="34"/>
      <c r="Y25" s="34"/>
    </row>
    <row r="26" spans="1:25" x14ac:dyDescent="0.2">
      <c r="A26" s="32"/>
      <c r="B26" s="34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22"/>
      <c r="N26" s="22"/>
      <c r="O26" s="22"/>
      <c r="P26" s="32"/>
      <c r="Q26" s="34"/>
      <c r="R26" s="34"/>
      <c r="S26" s="34"/>
      <c r="T26" s="34"/>
      <c r="U26" s="34"/>
      <c r="V26" s="34"/>
      <c r="W26" s="34"/>
      <c r="X26" s="34"/>
      <c r="Y26" s="34"/>
    </row>
    <row r="27" spans="1:25" x14ac:dyDescent="0.2">
      <c r="A27" s="32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32"/>
      <c r="Q27" s="34"/>
      <c r="R27" s="34"/>
      <c r="S27" s="34"/>
      <c r="T27" s="34"/>
      <c r="U27" s="34"/>
      <c r="V27" s="34"/>
      <c r="W27" s="34"/>
      <c r="X27" s="34"/>
      <c r="Y27" s="34"/>
    </row>
    <row r="28" spans="1:25" x14ac:dyDescent="0.2">
      <c r="A28" s="32"/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  <c r="O28" s="34"/>
      <c r="P28" s="32"/>
      <c r="Q28" s="34"/>
      <c r="R28" s="34"/>
      <c r="S28" s="34"/>
      <c r="T28" s="34"/>
      <c r="U28" s="34"/>
      <c r="V28" s="34"/>
      <c r="W28" s="34"/>
      <c r="X28" s="34"/>
      <c r="Y28" s="34"/>
    </row>
    <row r="29" spans="1:25" x14ac:dyDescent="0.2">
      <c r="A29" s="32"/>
      <c r="B29" s="34"/>
      <c r="C29" s="34"/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  <c r="O29" s="34"/>
      <c r="P29" s="32"/>
      <c r="Q29" s="34"/>
      <c r="R29" s="34"/>
      <c r="S29" s="34"/>
      <c r="T29" s="34"/>
      <c r="U29" s="34"/>
      <c r="V29" s="34"/>
      <c r="W29" s="34"/>
      <c r="X29" s="34"/>
      <c r="Y29" s="34"/>
    </row>
    <row r="30" spans="1:25" x14ac:dyDescent="0.2">
      <c r="A30" s="32"/>
      <c r="B30" s="34"/>
      <c r="C30" s="34"/>
      <c r="D30" s="34"/>
      <c r="E30" s="34"/>
      <c r="F30" s="34"/>
      <c r="G30" s="34"/>
      <c r="H30" s="34"/>
      <c r="I30" s="34"/>
      <c r="J30" s="34"/>
      <c r="K30" s="34"/>
      <c r="L30" s="34"/>
      <c r="M30" s="34"/>
      <c r="N30" s="34"/>
      <c r="O30" s="34"/>
      <c r="P30" s="32"/>
      <c r="Q30" s="34"/>
      <c r="R30" s="34"/>
      <c r="S30" s="34"/>
      <c r="T30" s="34"/>
      <c r="U30" s="34"/>
      <c r="V30" s="34"/>
      <c r="W30" s="34"/>
      <c r="X30" s="34"/>
      <c r="Y30" s="34"/>
    </row>
    <row r="31" spans="1:25" x14ac:dyDescent="0.2">
      <c r="A31" s="32"/>
      <c r="B31" s="34"/>
      <c r="C31" s="34"/>
      <c r="D31" s="34"/>
      <c r="E31" s="34"/>
      <c r="F31" s="34"/>
      <c r="G31" s="34"/>
      <c r="H31" s="34"/>
      <c r="I31" s="34"/>
      <c r="J31" s="34"/>
      <c r="K31" s="34"/>
      <c r="L31" s="34"/>
      <c r="M31" s="34"/>
      <c r="N31" s="34"/>
      <c r="O31" s="34"/>
      <c r="P31" s="32"/>
      <c r="Q31" s="34"/>
      <c r="R31" s="34"/>
      <c r="S31" s="34"/>
      <c r="T31" s="34"/>
      <c r="U31" s="34"/>
      <c r="V31" s="34"/>
      <c r="W31" s="34"/>
      <c r="X31" s="34"/>
      <c r="Y31" s="34"/>
    </row>
    <row r="32" spans="1:25" x14ac:dyDescent="0.2">
      <c r="A32" s="32"/>
      <c r="B32" s="34"/>
      <c r="C32" s="34"/>
      <c r="D32" s="34"/>
      <c r="E32" s="34"/>
      <c r="F32" s="34"/>
      <c r="G32" s="34"/>
      <c r="H32" s="34"/>
      <c r="I32" s="34"/>
      <c r="J32" s="34"/>
      <c r="K32" s="34"/>
      <c r="L32" s="34"/>
      <c r="M32" s="34"/>
      <c r="N32" s="34"/>
      <c r="O32" s="34"/>
      <c r="P32" s="32"/>
      <c r="Q32" s="34"/>
      <c r="R32" s="34"/>
      <c r="S32" s="34"/>
      <c r="T32" s="34"/>
      <c r="U32" s="34"/>
      <c r="V32" s="34"/>
      <c r="W32" s="34"/>
      <c r="X32" s="34"/>
      <c r="Y32" s="34"/>
    </row>
    <row r="33" spans="1:25" x14ac:dyDescent="0.2">
      <c r="A33" s="32"/>
      <c r="B33" s="34"/>
      <c r="C33" s="34"/>
      <c r="D33" s="34"/>
      <c r="E33" s="34"/>
      <c r="F33" s="34"/>
      <c r="G33" s="34"/>
      <c r="H33" s="34"/>
      <c r="I33" s="34"/>
      <c r="J33" s="34"/>
      <c r="K33" s="34"/>
      <c r="L33" s="34"/>
      <c r="M33" s="34"/>
      <c r="N33" s="34"/>
      <c r="O33" s="34"/>
      <c r="P33" s="32"/>
      <c r="Q33" s="34"/>
      <c r="R33" s="34"/>
      <c r="S33" s="34"/>
      <c r="T33" s="34"/>
      <c r="U33" s="34"/>
      <c r="V33" s="34"/>
      <c r="W33" s="34"/>
      <c r="X33" s="34"/>
      <c r="Y33" s="34"/>
    </row>
    <row r="34" spans="1:25" ht="26.45" customHeight="1" x14ac:dyDescent="0.2">
      <c r="A34" s="22"/>
      <c r="B34" s="22"/>
      <c r="C34" s="22"/>
      <c r="D34" s="22"/>
      <c r="E34" s="22"/>
      <c r="F34" s="22"/>
      <c r="G34" s="22"/>
      <c r="H34" s="22"/>
      <c r="I34" s="22"/>
      <c r="J34" s="22"/>
      <c r="K34" s="22"/>
      <c r="L34" s="22"/>
      <c r="M34" s="22"/>
      <c r="N34" s="22"/>
      <c r="O34" s="22"/>
      <c r="P34" s="34"/>
      <c r="Q34" s="34"/>
      <c r="R34" s="34"/>
      <c r="S34" s="34"/>
      <c r="T34" s="33"/>
      <c r="U34" s="33"/>
    </row>
    <row r="35" spans="1:25" ht="20.25" x14ac:dyDescent="0.3">
      <c r="A35" s="140" t="s">
        <v>149</v>
      </c>
      <c r="B35" s="127"/>
      <c r="C35" s="127"/>
      <c r="D35" s="127"/>
      <c r="E35" s="127"/>
      <c r="F35" s="127"/>
      <c r="G35" s="127"/>
      <c r="H35" s="127"/>
      <c r="I35" s="127"/>
      <c r="J35" s="127"/>
      <c r="K35" s="127"/>
      <c r="L35" s="127"/>
      <c r="M35" s="127"/>
      <c r="N35" s="127"/>
      <c r="O35" s="140" t="s">
        <v>117</v>
      </c>
      <c r="P35" s="140"/>
      <c r="Q35" s="127"/>
      <c r="R35" s="127"/>
      <c r="S35" s="127"/>
      <c r="T35" s="127"/>
      <c r="U35" s="127"/>
      <c r="V35" s="127"/>
      <c r="W35" s="127"/>
      <c r="X35" s="127"/>
      <c r="Y35" s="127"/>
    </row>
    <row r="36" spans="1:25" x14ac:dyDescent="0.2">
      <c r="A36" s="32"/>
      <c r="B36" s="34"/>
      <c r="C36" s="34"/>
      <c r="D36" s="34"/>
      <c r="E36" s="34"/>
      <c r="F36" s="34"/>
      <c r="G36" s="34"/>
      <c r="H36" s="34"/>
      <c r="I36" s="34"/>
      <c r="J36" s="34"/>
      <c r="K36" s="34"/>
      <c r="L36" s="34"/>
      <c r="M36" s="34"/>
      <c r="N36" s="34"/>
      <c r="O36" s="34"/>
      <c r="X36" s="23"/>
      <c r="Y36" s="23"/>
    </row>
    <row r="37" spans="1:25" x14ac:dyDescent="0.2">
      <c r="A37" s="32"/>
      <c r="B37" s="34"/>
      <c r="C37" s="34"/>
      <c r="D37" s="34"/>
      <c r="E37" s="34"/>
      <c r="F37" s="34"/>
      <c r="G37" s="34"/>
      <c r="H37" s="34"/>
      <c r="I37" s="34"/>
      <c r="J37" s="34"/>
      <c r="K37" s="34"/>
      <c r="L37" s="34"/>
      <c r="M37" s="34"/>
      <c r="N37" s="34"/>
      <c r="O37" s="34"/>
      <c r="X37" s="23"/>
      <c r="Y37" s="23"/>
    </row>
    <row r="38" spans="1:25" x14ac:dyDescent="0.2">
      <c r="A38" s="32"/>
      <c r="B38" s="34"/>
      <c r="C38" s="34"/>
      <c r="D38" s="34"/>
      <c r="E38" s="34"/>
      <c r="F38" s="34"/>
      <c r="G38" s="34"/>
      <c r="H38" s="34"/>
      <c r="I38" s="34"/>
      <c r="J38" s="34"/>
      <c r="K38" s="34"/>
      <c r="L38" s="34"/>
      <c r="M38" s="34"/>
      <c r="N38" s="34"/>
      <c r="O38" s="34"/>
      <c r="X38" s="23"/>
      <c r="Y38" s="23"/>
    </row>
    <row r="39" spans="1:25" x14ac:dyDescent="0.2">
      <c r="A39" s="32"/>
      <c r="B39" s="34"/>
      <c r="C39" s="34"/>
      <c r="D39" s="34"/>
      <c r="E39" s="34"/>
      <c r="F39" s="34"/>
      <c r="G39" s="34"/>
      <c r="H39" s="34"/>
      <c r="I39" s="34"/>
      <c r="J39" s="34"/>
      <c r="K39" s="34"/>
      <c r="L39" s="34"/>
      <c r="M39" s="34"/>
      <c r="N39" s="34"/>
      <c r="O39" s="34"/>
      <c r="X39" s="23"/>
      <c r="Y39" s="23"/>
    </row>
    <row r="40" spans="1:25" x14ac:dyDescent="0.2">
      <c r="A40" s="32"/>
      <c r="B40" s="34"/>
      <c r="C40" s="34"/>
      <c r="D40" s="34"/>
      <c r="E40" s="34"/>
      <c r="F40" s="34"/>
      <c r="G40" s="34"/>
      <c r="H40" s="34"/>
      <c r="I40" s="34"/>
      <c r="J40" s="34"/>
      <c r="K40" s="34"/>
      <c r="L40" s="34"/>
      <c r="M40" s="34"/>
      <c r="N40" s="34"/>
      <c r="O40" s="34"/>
      <c r="X40" s="23"/>
      <c r="Y40" s="23"/>
    </row>
    <row r="41" spans="1:25" x14ac:dyDescent="0.2">
      <c r="A41" s="32"/>
      <c r="B41" s="34"/>
      <c r="C41" s="34"/>
      <c r="D41" s="34"/>
      <c r="E41" s="34"/>
      <c r="F41" s="34"/>
      <c r="G41" s="34"/>
      <c r="H41" s="34"/>
      <c r="I41" s="34"/>
      <c r="J41" s="34"/>
      <c r="K41" s="34"/>
      <c r="L41" s="34"/>
      <c r="M41" s="34"/>
      <c r="N41" s="34"/>
      <c r="O41" s="34"/>
      <c r="X41" s="23"/>
      <c r="Y41" s="23"/>
    </row>
    <row r="42" spans="1:25" x14ac:dyDescent="0.2">
      <c r="A42" s="32"/>
      <c r="B42" s="34"/>
      <c r="C42" s="34"/>
      <c r="D42" s="34"/>
      <c r="E42" s="34"/>
      <c r="F42" s="34"/>
      <c r="G42" s="34"/>
      <c r="H42" s="34"/>
      <c r="I42" s="34"/>
      <c r="J42" s="34"/>
      <c r="K42" s="34"/>
      <c r="L42" s="34"/>
      <c r="M42" s="34"/>
      <c r="N42" s="34"/>
      <c r="O42" s="34"/>
      <c r="Q42" s="28"/>
      <c r="X42" s="23"/>
      <c r="Y42" s="23"/>
    </row>
    <row r="43" spans="1:25" x14ac:dyDescent="0.2">
      <c r="A43" s="32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Q43" s="28"/>
      <c r="X43" s="23"/>
      <c r="Y43" s="23"/>
    </row>
    <row r="44" spans="1:25" x14ac:dyDescent="0.2">
      <c r="A44" s="32"/>
      <c r="B44" s="34"/>
      <c r="C44" s="34"/>
      <c r="D44" s="34"/>
      <c r="E44" s="34"/>
      <c r="F44" s="34"/>
      <c r="G44" s="34"/>
      <c r="H44" s="34"/>
      <c r="I44" s="34"/>
      <c r="J44" s="34"/>
      <c r="K44" s="34"/>
      <c r="L44" s="34"/>
      <c r="M44" s="34"/>
      <c r="N44" s="34"/>
      <c r="O44" s="34"/>
      <c r="Q44" s="28"/>
      <c r="X44" s="23"/>
      <c r="Y44" s="23"/>
    </row>
    <row r="45" spans="1:25" x14ac:dyDescent="0.2">
      <c r="A45" s="32"/>
      <c r="B45" s="34"/>
      <c r="C45" s="34"/>
      <c r="D45" s="34"/>
      <c r="E45" s="34"/>
      <c r="F45" s="34"/>
      <c r="G45" s="34"/>
      <c r="H45" s="34"/>
      <c r="I45" s="34"/>
      <c r="J45" s="34"/>
      <c r="K45" s="34"/>
      <c r="L45" s="34"/>
      <c r="M45" s="34"/>
      <c r="N45" s="34"/>
      <c r="O45" s="34"/>
      <c r="Q45" s="28"/>
      <c r="X45" s="23"/>
      <c r="Y45" s="23"/>
    </row>
    <row r="46" spans="1:25" x14ac:dyDescent="0.2">
      <c r="A46" s="32"/>
      <c r="B46" s="34"/>
      <c r="C46" s="34"/>
      <c r="D46" s="34"/>
      <c r="E46" s="34"/>
      <c r="F46" s="34"/>
      <c r="G46" s="34"/>
      <c r="H46" s="34"/>
      <c r="I46" s="34"/>
      <c r="J46" s="34"/>
      <c r="K46" s="34"/>
      <c r="L46" s="34"/>
      <c r="M46" s="34"/>
      <c r="N46" s="34"/>
      <c r="O46" s="34"/>
      <c r="Q46" s="28"/>
      <c r="X46" s="23"/>
      <c r="Y46" s="23"/>
    </row>
    <row r="47" spans="1:25" x14ac:dyDescent="0.2">
      <c r="A47" s="32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Q47" s="28"/>
      <c r="X47" s="23"/>
      <c r="Y47" s="23"/>
    </row>
    <row r="48" spans="1:25" x14ac:dyDescent="0.2">
      <c r="A48" s="32"/>
      <c r="B48" s="34"/>
      <c r="C48" s="34"/>
      <c r="D48" s="34"/>
      <c r="E48" s="34"/>
      <c r="F48" s="34"/>
      <c r="G48" s="34"/>
      <c r="H48" s="34"/>
      <c r="I48" s="34"/>
      <c r="J48" s="34"/>
      <c r="K48" s="34"/>
      <c r="L48" s="34"/>
      <c r="M48" s="34"/>
      <c r="N48" s="34"/>
      <c r="O48" s="34"/>
      <c r="Q48" s="28"/>
      <c r="X48" s="23"/>
      <c r="Y48" s="23"/>
    </row>
    <row r="49" spans="1:25" x14ac:dyDescent="0.2">
      <c r="A49" s="32"/>
      <c r="B49" s="34"/>
      <c r="C49" s="34"/>
      <c r="D49" s="34"/>
      <c r="E49" s="34"/>
      <c r="F49" s="34"/>
      <c r="G49" s="34"/>
      <c r="H49" s="34"/>
      <c r="I49" s="34"/>
      <c r="J49" s="34"/>
      <c r="K49" s="34"/>
      <c r="L49" s="34"/>
      <c r="M49" s="34"/>
      <c r="N49" s="34"/>
      <c r="O49" s="34"/>
      <c r="Q49" s="28"/>
      <c r="X49" s="23"/>
      <c r="Y49" s="23"/>
    </row>
    <row r="50" spans="1:25" x14ac:dyDescent="0.2">
      <c r="A50" s="32"/>
      <c r="B50" s="34"/>
      <c r="C50" s="34"/>
      <c r="D50" s="34"/>
      <c r="E50" s="34"/>
      <c r="F50" s="34"/>
      <c r="G50" s="34"/>
      <c r="H50" s="34"/>
      <c r="I50" s="34"/>
      <c r="J50" s="34"/>
      <c r="K50" s="34"/>
      <c r="L50" s="34"/>
      <c r="M50" s="34"/>
      <c r="N50" s="34"/>
      <c r="O50" s="34"/>
      <c r="Q50" s="28"/>
      <c r="X50" s="23"/>
      <c r="Y50" s="23"/>
    </row>
    <row r="51" spans="1:25" x14ac:dyDescent="0.2">
      <c r="A51" s="32"/>
      <c r="B51" s="34"/>
      <c r="C51" s="34"/>
      <c r="D51" s="34"/>
      <c r="E51" s="34"/>
      <c r="F51" s="34"/>
      <c r="G51" s="34"/>
      <c r="H51" s="34"/>
      <c r="I51" s="34"/>
      <c r="J51" s="34"/>
      <c r="K51" s="34"/>
      <c r="L51" s="34"/>
      <c r="M51" s="34"/>
      <c r="N51" s="34"/>
      <c r="O51" s="34"/>
      <c r="Q51" s="28"/>
      <c r="X51" s="23"/>
      <c r="Y51" s="23"/>
    </row>
    <row r="52" spans="1:25" x14ac:dyDescent="0.2">
      <c r="A52" s="32"/>
      <c r="B52" s="34"/>
      <c r="C52" s="34"/>
      <c r="D52" s="34"/>
      <c r="E52" s="34"/>
      <c r="F52" s="34"/>
      <c r="G52" s="34"/>
      <c r="H52" s="34"/>
      <c r="I52" s="34"/>
      <c r="J52" s="34"/>
      <c r="K52" s="34"/>
      <c r="L52" s="34"/>
      <c r="M52" s="34"/>
      <c r="N52" s="34"/>
      <c r="O52" s="34"/>
      <c r="Q52" s="28"/>
      <c r="X52" s="23"/>
      <c r="Y52" s="23"/>
    </row>
    <row r="53" spans="1:25" x14ac:dyDescent="0.2">
      <c r="A53" s="32"/>
      <c r="B53" s="34"/>
      <c r="C53" s="34"/>
      <c r="D53" s="34"/>
      <c r="E53" s="34"/>
      <c r="F53" s="34"/>
      <c r="G53" s="34"/>
      <c r="H53" s="34"/>
      <c r="I53" s="34"/>
      <c r="J53" s="34"/>
      <c r="K53" s="34"/>
      <c r="L53" s="34"/>
      <c r="M53" s="34"/>
      <c r="N53" s="34"/>
      <c r="O53" s="34"/>
      <c r="Q53" s="28"/>
      <c r="X53" s="23"/>
      <c r="Y53" s="23"/>
    </row>
    <row r="54" spans="1:25" x14ac:dyDescent="0.2">
      <c r="A54" s="32"/>
      <c r="B54" s="34"/>
      <c r="C54" s="34"/>
      <c r="D54" s="34"/>
      <c r="E54" s="34"/>
      <c r="F54" s="34"/>
      <c r="G54" s="34"/>
      <c r="H54" s="34"/>
      <c r="I54" s="34"/>
      <c r="J54" s="34"/>
      <c r="K54" s="34"/>
      <c r="L54" s="34"/>
      <c r="M54" s="34"/>
      <c r="N54" s="34"/>
      <c r="O54" s="34"/>
      <c r="Q54" s="28"/>
      <c r="X54" s="23"/>
      <c r="Y54" s="23"/>
    </row>
    <row r="55" spans="1:25" x14ac:dyDescent="0.2">
      <c r="A55" s="32"/>
      <c r="B55" s="34"/>
      <c r="C55" s="34"/>
      <c r="D55" s="34"/>
      <c r="E55" s="34"/>
      <c r="F55" s="34"/>
      <c r="G55" s="34"/>
      <c r="H55" s="34"/>
      <c r="I55" s="34"/>
      <c r="J55" s="34"/>
      <c r="K55" s="34"/>
      <c r="L55" s="34"/>
      <c r="M55" s="34"/>
      <c r="N55" s="34"/>
      <c r="O55" s="34"/>
      <c r="Q55" s="28"/>
      <c r="X55" s="23"/>
      <c r="Y55" s="23"/>
    </row>
    <row r="56" spans="1:25" x14ac:dyDescent="0.2">
      <c r="A56" s="22"/>
      <c r="B56" s="22"/>
      <c r="C56" s="22"/>
      <c r="D56" s="22"/>
      <c r="E56" s="22"/>
      <c r="F56" s="22"/>
      <c r="G56" s="22"/>
      <c r="H56" s="22"/>
      <c r="I56" s="22"/>
      <c r="J56" s="22"/>
      <c r="K56" s="22"/>
      <c r="L56" s="22"/>
      <c r="M56" s="22"/>
      <c r="N56" s="22"/>
      <c r="O56" s="22"/>
      <c r="Q56" s="28"/>
      <c r="X56" s="23"/>
      <c r="Y56" s="23"/>
    </row>
    <row r="57" spans="1:25" x14ac:dyDescent="0.2">
      <c r="A57" s="22"/>
      <c r="B57" s="22"/>
      <c r="C57" s="22"/>
      <c r="D57" s="22"/>
      <c r="E57" s="22"/>
      <c r="F57" s="22"/>
      <c r="G57" s="22"/>
      <c r="H57" s="22"/>
      <c r="I57" s="22"/>
      <c r="J57" s="22"/>
      <c r="K57" s="22"/>
      <c r="L57" s="22"/>
      <c r="M57" s="22"/>
      <c r="N57" s="22"/>
      <c r="O57" s="22"/>
      <c r="P57" s="34"/>
      <c r="Q57" s="34"/>
      <c r="R57" s="34"/>
      <c r="S57" s="34"/>
      <c r="T57" s="33"/>
      <c r="U57" s="33"/>
    </row>
    <row r="58" spans="1:25" x14ac:dyDescent="0.2">
      <c r="A58" s="22"/>
      <c r="B58" s="22"/>
      <c r="C58" s="22"/>
      <c r="D58" s="22"/>
      <c r="E58" s="22"/>
      <c r="F58" s="22"/>
      <c r="G58" s="22"/>
      <c r="H58" s="22"/>
      <c r="I58" s="22"/>
      <c r="J58" s="22"/>
      <c r="K58" s="22"/>
      <c r="L58" s="22"/>
      <c r="M58" s="22"/>
      <c r="N58" s="22"/>
      <c r="O58" s="22"/>
      <c r="P58" s="34"/>
      <c r="Q58" s="34"/>
      <c r="R58" s="34"/>
      <c r="S58" s="34"/>
      <c r="T58" s="33"/>
      <c r="U58" s="33"/>
    </row>
    <row r="59" spans="1:25" x14ac:dyDescent="0.2">
      <c r="A59" s="22"/>
      <c r="B59" s="22"/>
      <c r="C59" s="22"/>
      <c r="D59" s="22"/>
      <c r="E59" s="22"/>
      <c r="F59" s="22"/>
      <c r="G59" s="22"/>
      <c r="H59" s="22"/>
      <c r="I59" s="22"/>
      <c r="J59" s="22"/>
      <c r="K59" s="22"/>
      <c r="L59" s="22"/>
      <c r="M59" s="22"/>
      <c r="N59" s="22"/>
      <c r="O59" s="22"/>
      <c r="P59" s="34"/>
      <c r="Q59" s="34"/>
      <c r="R59" s="34"/>
      <c r="S59" s="34"/>
      <c r="T59" s="33"/>
      <c r="U59" s="33"/>
    </row>
    <row r="60" spans="1:25" x14ac:dyDescent="0.2">
      <c r="A60" s="22"/>
      <c r="B60" s="22"/>
      <c r="C60" s="22"/>
      <c r="D60" s="22"/>
      <c r="E60" s="22"/>
      <c r="F60" s="22"/>
      <c r="G60" s="22"/>
      <c r="H60" s="22"/>
      <c r="I60" s="22"/>
      <c r="J60" s="22"/>
      <c r="K60" s="22"/>
      <c r="L60" s="22"/>
      <c r="M60" s="22"/>
      <c r="N60" s="22"/>
      <c r="O60" s="22"/>
      <c r="P60" s="34"/>
      <c r="Q60" s="34"/>
      <c r="R60" s="34"/>
      <c r="S60" s="34"/>
      <c r="T60" s="33"/>
      <c r="U60" s="33"/>
    </row>
    <row r="61" spans="1:25" x14ac:dyDescent="0.2">
      <c r="A61" s="22"/>
      <c r="B61" s="22"/>
      <c r="C61" s="22"/>
      <c r="D61" s="22"/>
      <c r="E61" s="22"/>
      <c r="F61" s="22"/>
      <c r="G61" s="22"/>
      <c r="H61" s="22"/>
      <c r="I61" s="22"/>
      <c r="J61" s="22"/>
      <c r="K61" s="22"/>
      <c r="L61" s="22"/>
      <c r="M61" s="22"/>
      <c r="N61" s="22"/>
      <c r="O61" s="22"/>
      <c r="P61" s="34"/>
      <c r="Q61" s="34"/>
      <c r="R61" s="34"/>
      <c r="S61" s="34"/>
      <c r="T61" s="33"/>
      <c r="U61" s="33"/>
    </row>
    <row r="62" spans="1:25" x14ac:dyDescent="0.2">
      <c r="A62" s="22"/>
      <c r="B62" s="22"/>
      <c r="C62" s="22"/>
      <c r="D62" s="22"/>
      <c r="E62" s="22"/>
      <c r="F62" s="22"/>
      <c r="G62" s="22"/>
      <c r="H62" s="22"/>
      <c r="I62" s="22"/>
      <c r="J62" s="22"/>
      <c r="K62" s="22"/>
      <c r="L62" s="22"/>
      <c r="M62" s="22"/>
      <c r="N62" s="22"/>
      <c r="O62" s="22"/>
      <c r="P62" s="34"/>
      <c r="Q62" s="34"/>
      <c r="R62" s="34"/>
      <c r="S62" s="34"/>
      <c r="T62" s="33"/>
      <c r="U62" s="33"/>
    </row>
    <row r="63" spans="1:25" x14ac:dyDescent="0.2">
      <c r="A63" s="22"/>
      <c r="B63" s="22"/>
      <c r="C63" s="22"/>
      <c r="D63" s="22"/>
      <c r="E63" s="22"/>
      <c r="F63" s="22"/>
      <c r="G63" s="22"/>
      <c r="H63" s="22"/>
      <c r="I63" s="22"/>
      <c r="J63" s="22"/>
      <c r="K63" s="22"/>
      <c r="L63" s="22"/>
      <c r="M63" s="22"/>
      <c r="N63" s="22"/>
      <c r="O63" s="22"/>
      <c r="P63" s="34"/>
      <c r="Q63" s="34"/>
      <c r="R63" s="34"/>
      <c r="S63" s="34"/>
      <c r="T63" s="33"/>
      <c r="U63" s="33"/>
    </row>
    <row r="64" spans="1:25" x14ac:dyDescent="0.2">
      <c r="A64" s="22"/>
      <c r="B64" s="22"/>
      <c r="C64" s="22"/>
      <c r="D64" s="22"/>
      <c r="E64" s="22"/>
      <c r="F64" s="22"/>
      <c r="G64" s="22"/>
      <c r="H64" s="22"/>
      <c r="I64" s="22"/>
      <c r="J64" s="22"/>
      <c r="K64" s="22"/>
      <c r="L64" s="22"/>
      <c r="M64" s="22"/>
      <c r="N64" s="22"/>
      <c r="O64" s="22"/>
      <c r="P64" s="34"/>
      <c r="Q64" s="34"/>
      <c r="R64" s="34"/>
      <c r="S64" s="34"/>
      <c r="T64" s="33"/>
      <c r="U64" s="33"/>
    </row>
    <row r="65" spans="1:21" x14ac:dyDescent="0.2">
      <c r="A65" s="22"/>
      <c r="B65" s="22"/>
      <c r="C65" s="22"/>
      <c r="D65" s="22"/>
      <c r="E65" s="22"/>
      <c r="F65" s="22"/>
      <c r="G65" s="22"/>
      <c r="H65" s="22"/>
      <c r="I65" s="22"/>
      <c r="J65" s="22"/>
      <c r="K65" s="22"/>
      <c r="L65" s="22"/>
      <c r="M65" s="22"/>
      <c r="N65" s="22"/>
      <c r="O65" s="22"/>
      <c r="P65" s="34"/>
      <c r="Q65" s="34"/>
      <c r="R65" s="34"/>
      <c r="S65" s="34"/>
      <c r="T65" s="33"/>
      <c r="U65" s="33"/>
    </row>
    <row r="66" spans="1:21" x14ac:dyDescent="0.2">
      <c r="A66" s="22"/>
      <c r="B66" s="22"/>
      <c r="C66" s="22"/>
      <c r="D66" s="22"/>
      <c r="E66" s="22"/>
      <c r="F66" s="22"/>
      <c r="G66" s="22"/>
      <c r="H66" s="22"/>
      <c r="I66" s="22"/>
      <c r="J66" s="22"/>
      <c r="K66" s="22"/>
      <c r="L66" s="22"/>
      <c r="M66" s="22"/>
      <c r="N66" s="22"/>
      <c r="O66" s="22"/>
      <c r="P66" s="34"/>
      <c r="Q66" s="34"/>
      <c r="R66" s="34"/>
      <c r="S66" s="34"/>
      <c r="T66" s="33"/>
      <c r="U66" s="33"/>
    </row>
    <row r="67" spans="1:21" x14ac:dyDescent="0.2">
      <c r="A67" s="22"/>
      <c r="B67" s="22"/>
      <c r="C67" s="22"/>
      <c r="D67" s="22"/>
      <c r="E67" s="22"/>
      <c r="F67" s="22"/>
      <c r="G67" s="22"/>
      <c r="H67" s="22"/>
      <c r="I67" s="22"/>
      <c r="J67" s="22"/>
      <c r="K67" s="22"/>
      <c r="L67" s="22"/>
      <c r="M67" s="22"/>
      <c r="N67" s="22"/>
      <c r="O67" s="22"/>
      <c r="P67" s="34"/>
      <c r="Q67" s="34"/>
      <c r="R67" s="34"/>
      <c r="S67" s="34"/>
      <c r="T67" s="33"/>
      <c r="U67" s="33"/>
    </row>
    <row r="68" spans="1:21" x14ac:dyDescent="0.2">
      <c r="A68" s="22"/>
      <c r="B68" s="22"/>
      <c r="C68" s="22"/>
      <c r="D68" s="22"/>
      <c r="E68" s="22"/>
      <c r="F68" s="22"/>
      <c r="G68" s="22"/>
      <c r="H68" s="22"/>
      <c r="I68" s="22"/>
      <c r="J68" s="22"/>
      <c r="K68" s="22"/>
      <c r="L68" s="22"/>
      <c r="M68" s="22"/>
      <c r="N68" s="22"/>
      <c r="O68" s="22"/>
      <c r="P68" s="34"/>
      <c r="Q68" s="34"/>
      <c r="R68" s="34"/>
      <c r="S68" s="34"/>
      <c r="T68" s="33"/>
      <c r="U68" s="33"/>
    </row>
    <row r="69" spans="1:21" x14ac:dyDescent="0.2">
      <c r="A69" s="22"/>
      <c r="B69" s="22"/>
      <c r="C69" s="22"/>
      <c r="D69" s="22"/>
      <c r="E69" s="22"/>
      <c r="F69" s="22"/>
      <c r="G69" s="22"/>
      <c r="H69" s="22"/>
      <c r="I69" s="22"/>
      <c r="J69" s="22"/>
      <c r="K69" s="22"/>
      <c r="L69" s="22"/>
      <c r="M69" s="22"/>
      <c r="N69" s="22"/>
      <c r="O69" s="22"/>
      <c r="P69" s="34"/>
      <c r="Q69" s="34"/>
      <c r="R69" s="34"/>
      <c r="S69" s="34"/>
      <c r="T69" s="33"/>
      <c r="U69" s="33"/>
    </row>
    <row r="70" spans="1:21" x14ac:dyDescent="0.2">
      <c r="A70" s="22"/>
      <c r="B70" s="22"/>
      <c r="C70" s="22"/>
      <c r="D70" s="22"/>
      <c r="E70" s="22"/>
      <c r="F70" s="22"/>
      <c r="G70" s="22"/>
      <c r="H70" s="22"/>
      <c r="I70" s="22"/>
      <c r="J70" s="22"/>
      <c r="K70" s="22"/>
      <c r="L70" s="22"/>
      <c r="M70" s="22"/>
      <c r="N70" s="22"/>
      <c r="O70" s="22"/>
      <c r="P70" s="34"/>
      <c r="Q70" s="34"/>
      <c r="R70" s="34"/>
      <c r="S70" s="34"/>
      <c r="T70" s="33"/>
      <c r="U70" s="33"/>
    </row>
    <row r="71" spans="1:21" x14ac:dyDescent="0.2">
      <c r="A71" s="22"/>
      <c r="B71" s="22"/>
      <c r="C71" s="22"/>
      <c r="D71" s="22"/>
      <c r="E71" s="22"/>
      <c r="F71" s="22"/>
      <c r="G71" s="22"/>
      <c r="H71" s="22"/>
      <c r="I71" s="22"/>
      <c r="J71" s="22"/>
      <c r="K71" s="22"/>
      <c r="L71" s="22"/>
      <c r="M71" s="22"/>
      <c r="N71" s="22"/>
      <c r="O71" s="22"/>
      <c r="P71" s="34"/>
      <c r="Q71" s="34"/>
      <c r="R71" s="34"/>
      <c r="S71" s="34"/>
      <c r="T71" s="33"/>
      <c r="U71" s="33"/>
    </row>
    <row r="72" spans="1:21" x14ac:dyDescent="0.2">
      <c r="A72" s="22"/>
      <c r="B72" s="22"/>
      <c r="C72" s="22"/>
      <c r="D72" s="22"/>
      <c r="E72" s="22"/>
      <c r="F72" s="22"/>
      <c r="G72" s="22"/>
      <c r="H72" s="22"/>
      <c r="I72" s="22"/>
      <c r="J72" s="22"/>
      <c r="K72" s="22"/>
      <c r="L72" s="22"/>
      <c r="M72" s="22"/>
      <c r="N72" s="22"/>
      <c r="O72" s="22"/>
      <c r="P72" s="34"/>
      <c r="Q72" s="34"/>
      <c r="R72" s="34"/>
      <c r="S72" s="34"/>
      <c r="T72" s="33"/>
      <c r="U72" s="33"/>
    </row>
    <row r="73" spans="1:21" x14ac:dyDescent="0.2">
      <c r="A73" s="22"/>
      <c r="B73" s="22"/>
      <c r="C73" s="22"/>
      <c r="D73" s="22"/>
      <c r="E73" s="22"/>
      <c r="F73" s="22"/>
      <c r="G73" s="22"/>
      <c r="H73" s="22"/>
      <c r="I73" s="22"/>
      <c r="J73" s="22"/>
      <c r="K73" s="22"/>
      <c r="L73" s="22"/>
      <c r="M73" s="22"/>
      <c r="N73" s="22"/>
      <c r="O73" s="22"/>
      <c r="P73" s="34"/>
      <c r="Q73" s="34"/>
      <c r="R73" s="34"/>
      <c r="S73" s="34"/>
      <c r="T73" s="33"/>
      <c r="U73" s="33"/>
    </row>
    <row r="74" spans="1:21" x14ac:dyDescent="0.2">
      <c r="A74" s="22"/>
      <c r="B74" s="22"/>
      <c r="C74" s="22"/>
      <c r="D74" s="22"/>
      <c r="E74" s="22"/>
      <c r="F74" s="22"/>
      <c r="G74" s="22"/>
      <c r="H74" s="22"/>
      <c r="I74" s="22"/>
      <c r="J74" s="22"/>
      <c r="K74" s="22"/>
      <c r="L74" s="22"/>
      <c r="M74" s="22"/>
      <c r="N74" s="22"/>
      <c r="O74" s="22"/>
      <c r="P74" s="34"/>
      <c r="Q74" s="34"/>
      <c r="R74" s="34"/>
      <c r="S74" s="34"/>
      <c r="T74" s="33"/>
      <c r="U74" s="33"/>
    </row>
    <row r="75" spans="1:21" x14ac:dyDescent="0.2">
      <c r="A75" s="22"/>
      <c r="B75" s="22"/>
      <c r="C75" s="22"/>
      <c r="D75" s="22"/>
      <c r="E75" s="22"/>
      <c r="F75" s="22"/>
      <c r="G75" s="22"/>
      <c r="H75" s="22"/>
      <c r="I75" s="22"/>
      <c r="J75" s="22"/>
      <c r="K75" s="22"/>
      <c r="L75" s="22"/>
      <c r="M75" s="22"/>
      <c r="N75" s="22"/>
      <c r="O75" s="22"/>
      <c r="P75" s="34"/>
      <c r="Q75" s="34"/>
      <c r="R75" s="34"/>
      <c r="S75" s="34"/>
      <c r="T75" s="33"/>
      <c r="U75" s="33"/>
    </row>
    <row r="76" spans="1:21" x14ac:dyDescent="0.2">
      <c r="A76" s="22"/>
      <c r="B76" s="22"/>
      <c r="C76" s="22"/>
      <c r="D76" s="22"/>
      <c r="E76" s="22"/>
      <c r="F76" s="22"/>
      <c r="G76" s="22"/>
      <c r="H76" s="22"/>
      <c r="I76" s="22"/>
      <c r="J76" s="22"/>
      <c r="K76" s="22"/>
      <c r="L76" s="22"/>
      <c r="M76" s="22"/>
      <c r="N76" s="22"/>
      <c r="O76" s="22"/>
      <c r="P76" s="34"/>
      <c r="Q76" s="34"/>
      <c r="R76" s="34"/>
      <c r="S76" s="34"/>
      <c r="T76" s="33"/>
      <c r="U76" s="33"/>
    </row>
    <row r="77" spans="1:21" x14ac:dyDescent="0.2">
      <c r="A77" s="22"/>
      <c r="B77" s="22"/>
      <c r="C77" s="22"/>
      <c r="D77" s="22"/>
      <c r="E77" s="22"/>
      <c r="F77" s="22"/>
      <c r="G77" s="22"/>
      <c r="H77" s="22"/>
      <c r="I77" s="22"/>
      <c r="J77" s="22"/>
      <c r="K77" s="22"/>
      <c r="L77" s="22"/>
      <c r="M77" s="22"/>
      <c r="N77" s="22"/>
      <c r="O77" s="22"/>
    </row>
    <row r="78" spans="1:21" x14ac:dyDescent="0.2">
      <c r="A78" s="22"/>
      <c r="B78" s="22"/>
      <c r="C78" s="22"/>
      <c r="D78" s="22"/>
      <c r="E78" s="22"/>
      <c r="F78" s="22"/>
      <c r="G78" s="22"/>
      <c r="H78" s="22"/>
      <c r="I78" s="22"/>
      <c r="J78" s="22"/>
      <c r="K78" s="22"/>
      <c r="L78" s="22"/>
      <c r="M78" s="22"/>
      <c r="N78" s="22"/>
      <c r="O78" s="22"/>
    </row>
    <row r="79" spans="1:21" x14ac:dyDescent="0.2">
      <c r="A79" s="22"/>
      <c r="B79" s="22"/>
      <c r="C79" s="22"/>
      <c r="D79" s="22"/>
      <c r="E79" s="22"/>
      <c r="F79" s="22"/>
      <c r="G79" s="22"/>
      <c r="H79" s="22"/>
      <c r="I79" s="22"/>
      <c r="J79" s="22"/>
      <c r="K79" s="22"/>
      <c r="L79" s="22"/>
      <c r="M79" s="22"/>
      <c r="N79" s="22"/>
      <c r="O79" s="22"/>
    </row>
    <row r="80" spans="1:21" x14ac:dyDescent="0.2">
      <c r="A80" s="22"/>
      <c r="B80" s="22"/>
      <c r="C80" s="22"/>
      <c r="D80" s="22"/>
      <c r="E80" s="22"/>
      <c r="F80" s="22"/>
      <c r="G80" s="22"/>
      <c r="H80" s="22"/>
      <c r="I80" s="22"/>
      <c r="J80" s="22"/>
      <c r="K80" s="22"/>
      <c r="L80" s="22"/>
      <c r="M80" s="22"/>
      <c r="N80" s="22"/>
      <c r="O80" s="22"/>
    </row>
    <row r="81" spans="1:15" x14ac:dyDescent="0.2">
      <c r="A81" s="22"/>
      <c r="B81" s="22"/>
      <c r="C81" s="22"/>
      <c r="D81" s="22"/>
      <c r="E81" s="22"/>
      <c r="F81" s="22"/>
      <c r="G81" s="22"/>
      <c r="H81" s="22"/>
      <c r="I81" s="22"/>
      <c r="J81" s="22"/>
      <c r="K81" s="22"/>
      <c r="L81" s="22"/>
      <c r="M81" s="22"/>
      <c r="N81" s="22"/>
      <c r="O81" s="22"/>
    </row>
    <row r="82" spans="1:15" x14ac:dyDescent="0.2">
      <c r="A82" s="22"/>
      <c r="B82" s="22"/>
      <c r="C82" s="22"/>
      <c r="D82" s="22"/>
      <c r="E82" s="22"/>
      <c r="F82" s="22"/>
      <c r="G82" s="22"/>
      <c r="H82" s="22"/>
      <c r="I82" s="22"/>
      <c r="J82" s="22"/>
      <c r="K82" s="22"/>
      <c r="L82" s="22"/>
      <c r="M82" s="22"/>
      <c r="N82" s="22"/>
      <c r="O82" s="22"/>
    </row>
  </sheetData>
  <hyperlinks>
    <hyperlink ref="Y1" location="Навигация!A1" display="к навигации"/>
    <hyperlink ref="Y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13"/>
  <dimension ref="A1:W80"/>
  <sheetViews>
    <sheetView showGridLines="0" zoomScale="70" zoomScaleNormal="70" zoomScalePageLayoutView="80" workbookViewId="0">
      <pane ySplit="2" topLeftCell="A3" activePane="bottomLeft" state="frozen"/>
      <selection pane="bottomLeft" activeCell="A2" sqref="A2"/>
    </sheetView>
  </sheetViews>
  <sheetFormatPr defaultColWidth="9.42578125" defaultRowHeight="14.25" x14ac:dyDescent="0.2"/>
  <cols>
    <col min="1" max="1" width="17.42578125" style="23" customWidth="1"/>
    <col min="2" max="2" width="7.85546875" style="28" customWidth="1"/>
    <col min="3" max="20" width="7.85546875" style="23" customWidth="1"/>
    <col min="21" max="22" width="8.85546875" style="23" customWidth="1"/>
    <col min="23" max="23" width="11.5703125" style="22" customWidth="1"/>
    <col min="24" max="16384" width="9.42578125" style="22"/>
  </cols>
  <sheetData>
    <row r="1" spans="1:23" s="6" customFormat="1" ht="17.850000000000001" customHeight="1" x14ac:dyDescent="0.4">
      <c r="A1" s="24"/>
      <c r="B1" s="25"/>
      <c r="C1" s="24"/>
      <c r="D1" s="26"/>
      <c r="E1" s="24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148"/>
      <c r="W1" s="147" t="s">
        <v>176</v>
      </c>
    </row>
    <row r="2" spans="1:23" s="6" customFormat="1" ht="24.75" customHeight="1" x14ac:dyDescent="0.4">
      <c r="A2" s="24" t="s">
        <v>529</v>
      </c>
      <c r="B2" s="25"/>
      <c r="C2" s="24"/>
      <c r="D2" s="26"/>
      <c r="E2" s="24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27"/>
      <c r="S2" s="27"/>
      <c r="T2" s="27"/>
      <c r="U2" s="27"/>
      <c r="V2" s="148"/>
      <c r="W2" s="147" t="s">
        <v>14</v>
      </c>
    </row>
    <row r="3" spans="1:23" s="40" customFormat="1" x14ac:dyDescent="0.2">
      <c r="A3" s="52"/>
      <c r="B3" s="37"/>
      <c r="C3" s="134"/>
      <c r="D3" s="38"/>
      <c r="E3" s="38"/>
      <c r="F3" s="38"/>
      <c r="G3" s="38"/>
      <c r="H3" s="38"/>
      <c r="I3" s="38"/>
      <c r="J3" s="38"/>
      <c r="K3" s="38"/>
      <c r="L3" s="38"/>
      <c r="M3" s="38"/>
      <c r="N3" s="38"/>
      <c r="O3" s="38"/>
      <c r="P3" s="38"/>
      <c r="Q3" s="38"/>
      <c r="R3" s="38"/>
      <c r="S3" s="38"/>
      <c r="T3" s="38"/>
      <c r="U3" s="39"/>
      <c r="V3" s="38"/>
    </row>
    <row r="4" spans="1:23" s="40" customFormat="1" ht="15" x14ac:dyDescent="0.25">
      <c r="A4" s="29" t="s">
        <v>64</v>
      </c>
      <c r="B4" s="28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39"/>
      <c r="V4" s="38"/>
    </row>
    <row r="5" spans="1:23" s="40" customFormat="1" ht="15" x14ac:dyDescent="0.25">
      <c r="A5" s="29"/>
      <c r="B5" s="28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39"/>
      <c r="V5" s="38"/>
    </row>
    <row r="6" spans="1:23" s="40" customFormat="1" ht="15" thickBot="1" x14ac:dyDescent="0.25">
      <c r="A6" s="88"/>
      <c r="B6" s="89">
        <v>2004</v>
      </c>
      <c r="C6" s="89">
        <v>2005</v>
      </c>
      <c r="D6" s="89">
        <v>2006</v>
      </c>
      <c r="E6" s="89">
        <v>2007</v>
      </c>
      <c r="F6" s="89">
        <v>2008</v>
      </c>
      <c r="G6" s="89">
        <v>2009</v>
      </c>
      <c r="H6" s="89">
        <v>2010</v>
      </c>
      <c r="I6" s="89">
        <v>2011</v>
      </c>
      <c r="J6" s="89">
        <v>2012</v>
      </c>
      <c r="K6" s="89">
        <v>2013</v>
      </c>
      <c r="L6" s="89">
        <v>2014</v>
      </c>
      <c r="M6" s="89">
        <v>2015</v>
      </c>
      <c r="N6" s="89">
        <v>2016</v>
      </c>
      <c r="O6" s="89">
        <v>2017</v>
      </c>
      <c r="P6" s="89">
        <v>2018</v>
      </c>
      <c r="Q6" s="89">
        <v>2019</v>
      </c>
      <c r="R6" s="89">
        <v>2020</v>
      </c>
      <c r="S6" s="89">
        <v>2021</v>
      </c>
      <c r="T6" s="89">
        <v>2022</v>
      </c>
      <c r="U6" s="39"/>
      <c r="V6" s="38"/>
    </row>
    <row r="7" spans="1:23" s="40" customFormat="1" x14ac:dyDescent="0.2">
      <c r="A7" s="30" t="s">
        <v>58</v>
      </c>
      <c r="B7" s="35">
        <v>166</v>
      </c>
      <c r="C7" s="35">
        <v>85</v>
      </c>
      <c r="D7" s="35">
        <v>129</v>
      </c>
      <c r="E7" s="35">
        <v>116</v>
      </c>
      <c r="F7" s="35">
        <v>91</v>
      </c>
      <c r="G7" s="35">
        <v>160</v>
      </c>
      <c r="H7" s="35">
        <v>155</v>
      </c>
      <c r="I7" s="35">
        <v>163</v>
      </c>
      <c r="J7" s="35">
        <v>170</v>
      </c>
      <c r="K7" s="35">
        <v>90</v>
      </c>
      <c r="L7" s="35">
        <v>145</v>
      </c>
      <c r="M7" s="35">
        <v>124</v>
      </c>
      <c r="N7" s="35">
        <v>88</v>
      </c>
      <c r="O7" s="35">
        <v>119</v>
      </c>
      <c r="P7" s="35">
        <v>123</v>
      </c>
      <c r="Q7" s="35">
        <v>145</v>
      </c>
      <c r="R7" s="35">
        <v>82</v>
      </c>
      <c r="S7" s="35">
        <v>126</v>
      </c>
      <c r="T7" s="35">
        <v>163</v>
      </c>
      <c r="U7" s="39"/>
      <c r="V7" s="38"/>
    </row>
    <row r="8" spans="1:23" s="40" customFormat="1" x14ac:dyDescent="0.2">
      <c r="A8" s="146" t="s">
        <v>0</v>
      </c>
      <c r="B8" s="115"/>
      <c r="C8" s="116">
        <f>C7/B7-1</f>
        <v>-0.48795180722891562</v>
      </c>
      <c r="D8" s="116">
        <f t="shared" ref="D8:T8" si="0">D7/C7-1</f>
        <v>0.51764705882352935</v>
      </c>
      <c r="E8" s="116">
        <f t="shared" si="0"/>
        <v>-0.10077519379844957</v>
      </c>
      <c r="F8" s="116">
        <f t="shared" si="0"/>
        <v>-0.21551724137931039</v>
      </c>
      <c r="G8" s="116">
        <f t="shared" si="0"/>
        <v>0.75824175824175821</v>
      </c>
      <c r="H8" s="116">
        <f t="shared" si="0"/>
        <v>-3.125E-2</v>
      </c>
      <c r="I8" s="116">
        <f t="shared" si="0"/>
        <v>5.1612903225806361E-2</v>
      </c>
      <c r="J8" s="116">
        <f t="shared" si="0"/>
        <v>4.2944785276073594E-2</v>
      </c>
      <c r="K8" s="116">
        <f t="shared" si="0"/>
        <v>-0.47058823529411764</v>
      </c>
      <c r="L8" s="116">
        <f t="shared" si="0"/>
        <v>0.61111111111111116</v>
      </c>
      <c r="M8" s="116">
        <f t="shared" si="0"/>
        <v>-0.14482758620689651</v>
      </c>
      <c r="N8" s="116">
        <f t="shared" si="0"/>
        <v>-0.29032258064516125</v>
      </c>
      <c r="O8" s="116">
        <f t="shared" si="0"/>
        <v>0.35227272727272729</v>
      </c>
      <c r="P8" s="116">
        <f t="shared" si="0"/>
        <v>3.3613445378151363E-2</v>
      </c>
      <c r="Q8" s="116">
        <f t="shared" si="0"/>
        <v>0.17886178861788626</v>
      </c>
      <c r="R8" s="116">
        <f t="shared" si="0"/>
        <v>-0.43448275862068964</v>
      </c>
      <c r="S8" s="116">
        <f t="shared" si="0"/>
        <v>0.53658536585365857</v>
      </c>
      <c r="T8" s="116">
        <f t="shared" si="0"/>
        <v>0.29365079365079372</v>
      </c>
      <c r="U8" s="39"/>
      <c r="V8" s="38"/>
    </row>
    <row r="9" spans="1:23" s="40" customFormat="1" x14ac:dyDescent="0.2">
      <c r="A9" s="23"/>
      <c r="B9" s="35"/>
      <c r="C9" s="35"/>
      <c r="D9" s="35"/>
      <c r="E9" s="35"/>
      <c r="F9" s="35"/>
      <c r="G9" s="35"/>
      <c r="H9" s="35"/>
      <c r="I9" s="35"/>
      <c r="J9" s="35"/>
      <c r="K9" s="35"/>
      <c r="L9" s="35"/>
      <c r="M9" s="35"/>
      <c r="N9" s="35"/>
      <c r="O9" s="35"/>
      <c r="P9" s="35"/>
      <c r="Q9" s="35"/>
      <c r="R9" s="35"/>
      <c r="S9" s="35"/>
      <c r="T9" s="23"/>
      <c r="U9" s="39"/>
      <c r="V9" s="38"/>
    </row>
    <row r="10" spans="1:23" s="40" customFormat="1" x14ac:dyDescent="0.2">
      <c r="A10" s="42" t="s">
        <v>63</v>
      </c>
      <c r="B10" s="35"/>
      <c r="C10" s="35"/>
      <c r="D10" s="35"/>
      <c r="E10" s="35"/>
      <c r="F10" s="35"/>
      <c r="G10" s="35"/>
      <c r="H10" s="35"/>
      <c r="I10" s="35"/>
      <c r="J10" s="35"/>
      <c r="K10" s="35"/>
      <c r="L10" s="35"/>
      <c r="M10" s="35"/>
      <c r="N10" s="35"/>
      <c r="P10" s="35"/>
      <c r="Q10" s="35"/>
      <c r="R10" s="35"/>
      <c r="S10" s="35"/>
      <c r="T10" s="23"/>
      <c r="U10" s="39"/>
      <c r="V10" s="38"/>
    </row>
    <row r="11" spans="1:23" s="40" customFormat="1" x14ac:dyDescent="0.2">
      <c r="A11" s="52"/>
      <c r="B11" s="37"/>
      <c r="C11" s="38"/>
      <c r="D11" s="38"/>
      <c r="E11" s="38"/>
      <c r="F11" s="38"/>
      <c r="G11" s="38"/>
      <c r="H11" s="38"/>
      <c r="I11" s="38"/>
      <c r="J11" s="38"/>
      <c r="K11" s="38"/>
      <c r="L11" s="38"/>
      <c r="M11" s="38"/>
      <c r="N11" s="38"/>
      <c r="O11" s="38"/>
      <c r="P11" s="38"/>
      <c r="Q11" s="38"/>
      <c r="R11" s="38"/>
      <c r="S11" s="38"/>
      <c r="T11" s="38"/>
      <c r="U11" s="39"/>
      <c r="V11" s="38"/>
    </row>
    <row r="12" spans="1:23" s="141" customFormat="1" ht="20.25" x14ac:dyDescent="0.3">
      <c r="A12" s="140" t="s">
        <v>235</v>
      </c>
      <c r="B12" s="127"/>
      <c r="C12" s="127"/>
      <c r="D12" s="127"/>
      <c r="E12" s="127"/>
      <c r="F12" s="127"/>
      <c r="G12" s="127"/>
      <c r="H12" s="127"/>
      <c r="I12" s="127"/>
      <c r="J12" s="127"/>
      <c r="K12" s="127"/>
      <c r="L12" s="127"/>
      <c r="M12" s="140" t="s">
        <v>236</v>
      </c>
      <c r="N12" s="140"/>
      <c r="O12" s="127"/>
      <c r="P12" s="140"/>
      <c r="Q12" s="127"/>
      <c r="R12" s="127"/>
      <c r="S12" s="127"/>
      <c r="T12" s="127"/>
      <c r="U12" s="127"/>
      <c r="V12" s="127"/>
      <c r="W12" s="127"/>
    </row>
    <row r="13" spans="1:23" x14ac:dyDescent="0.2">
      <c r="A13" s="22"/>
      <c r="B13" s="22"/>
      <c r="C13" s="22"/>
      <c r="D13" s="22"/>
      <c r="E13" s="22"/>
      <c r="F13" s="22"/>
      <c r="G13" s="22"/>
      <c r="H13" s="22"/>
      <c r="I13" s="22"/>
      <c r="J13" s="22"/>
      <c r="K13" s="22"/>
      <c r="L13" s="22"/>
      <c r="M13" s="22"/>
      <c r="N13" s="22"/>
      <c r="O13" s="22"/>
      <c r="P13" s="22"/>
      <c r="Q13" s="22"/>
      <c r="R13" s="22"/>
      <c r="S13" s="22"/>
      <c r="T13" s="22"/>
      <c r="U13" s="22"/>
      <c r="V13" s="22"/>
    </row>
    <row r="14" spans="1:23" ht="8.4499999999999993" customHeight="1" x14ac:dyDescent="0.2">
      <c r="A14" s="22"/>
      <c r="B14" s="22"/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22"/>
      <c r="N14" s="22"/>
      <c r="O14" s="22"/>
      <c r="P14" s="22"/>
      <c r="Q14" s="22"/>
      <c r="R14" s="22"/>
      <c r="S14" s="22"/>
      <c r="T14" s="22"/>
      <c r="U14" s="22"/>
      <c r="V14" s="22"/>
    </row>
    <row r="15" spans="1:23" x14ac:dyDescent="0.2">
      <c r="A15" s="22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22"/>
      <c r="N15" s="22"/>
      <c r="O15" s="22"/>
      <c r="P15" s="22"/>
      <c r="Q15" s="22"/>
      <c r="R15" s="22"/>
      <c r="S15" s="22"/>
      <c r="T15" s="22"/>
      <c r="U15" s="22"/>
      <c r="V15" s="22"/>
    </row>
    <row r="16" spans="1:23" x14ac:dyDescent="0.2">
      <c r="A16" s="22"/>
      <c r="B16" s="22"/>
      <c r="C16" s="22"/>
      <c r="D16" s="22"/>
      <c r="E16" s="22"/>
      <c r="F16" s="22"/>
      <c r="G16" s="22"/>
      <c r="H16" s="22"/>
      <c r="I16" s="22"/>
      <c r="J16" s="22"/>
      <c r="K16" s="22"/>
      <c r="L16" s="22"/>
      <c r="M16" s="22"/>
      <c r="N16" s="22"/>
      <c r="O16" s="22"/>
      <c r="P16" s="22"/>
      <c r="Q16" s="22"/>
      <c r="R16" s="22"/>
      <c r="S16" s="22"/>
      <c r="T16" s="22"/>
      <c r="U16" s="22"/>
      <c r="V16" s="22"/>
    </row>
    <row r="17" spans="1:22" x14ac:dyDescent="0.2">
      <c r="A17" s="22"/>
      <c r="B17" s="22"/>
      <c r="C17" s="22"/>
      <c r="D17" s="22"/>
      <c r="E17" s="22"/>
      <c r="F17" s="22"/>
      <c r="G17" s="22"/>
      <c r="H17" s="22"/>
      <c r="I17" s="22"/>
      <c r="J17" s="22"/>
      <c r="K17" s="22"/>
      <c r="L17" s="22"/>
      <c r="M17" s="22"/>
      <c r="N17" s="22"/>
      <c r="O17" s="22"/>
      <c r="P17" s="22"/>
      <c r="Q17" s="22"/>
      <c r="R17" s="22"/>
      <c r="S17" s="22"/>
      <c r="T17" s="22"/>
      <c r="U17" s="22"/>
      <c r="V17" s="22"/>
    </row>
    <row r="18" spans="1:22" x14ac:dyDescent="0.2">
      <c r="A18" s="22"/>
      <c r="B18" s="22"/>
      <c r="C18" s="22"/>
      <c r="D18" s="22"/>
      <c r="E18" s="22"/>
      <c r="F18" s="22"/>
      <c r="G18" s="22"/>
      <c r="H18" s="22"/>
      <c r="I18" s="22"/>
      <c r="J18" s="22"/>
      <c r="K18" s="22"/>
      <c r="L18" s="22"/>
      <c r="M18" s="22"/>
      <c r="N18" s="22"/>
      <c r="O18" s="22"/>
      <c r="P18" s="22"/>
      <c r="Q18" s="22"/>
      <c r="R18" s="22"/>
      <c r="S18" s="22"/>
      <c r="T18" s="22"/>
      <c r="U18" s="22"/>
      <c r="V18" s="22"/>
    </row>
    <row r="19" spans="1:22" x14ac:dyDescent="0.2">
      <c r="A19" s="22"/>
      <c r="B19" s="22"/>
      <c r="C19" s="22"/>
      <c r="D19" s="22"/>
      <c r="E19" s="22"/>
      <c r="F19" s="22"/>
      <c r="G19" s="22"/>
      <c r="H19" s="22"/>
      <c r="I19" s="22"/>
      <c r="J19" s="22"/>
      <c r="K19" s="22"/>
      <c r="L19" s="22"/>
      <c r="M19" s="22"/>
      <c r="N19" s="22"/>
      <c r="O19" s="22"/>
      <c r="P19" s="22"/>
      <c r="Q19" s="22"/>
      <c r="R19" s="22"/>
      <c r="S19" s="22"/>
      <c r="T19" s="22"/>
      <c r="U19" s="22"/>
      <c r="V19" s="22"/>
    </row>
    <row r="20" spans="1:22" x14ac:dyDescent="0.2">
      <c r="A20" s="22"/>
      <c r="B20" s="22"/>
      <c r="C20" s="30"/>
      <c r="D20" s="35"/>
      <c r="E20" s="35"/>
      <c r="F20" s="35"/>
      <c r="G20" s="35"/>
      <c r="H20" s="35"/>
      <c r="I20" s="35"/>
      <c r="J20" s="35"/>
      <c r="K20" s="35"/>
      <c r="L20" s="35"/>
      <c r="M20" s="35"/>
      <c r="N20" s="35"/>
      <c r="O20" s="35"/>
      <c r="P20" s="35"/>
      <c r="Q20" s="35"/>
      <c r="R20" s="35"/>
      <c r="S20" s="35"/>
      <c r="T20" s="35"/>
      <c r="U20" s="35"/>
    </row>
    <row r="21" spans="1:22" x14ac:dyDescent="0.2">
      <c r="A21" s="32"/>
      <c r="B21" s="31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3"/>
    </row>
    <row r="22" spans="1:22" x14ac:dyDescent="0.2">
      <c r="A22" s="32"/>
      <c r="B22" s="34"/>
      <c r="C22" s="22"/>
      <c r="D22" s="34"/>
      <c r="E22" s="34"/>
      <c r="F22" s="34"/>
      <c r="G22" s="34"/>
      <c r="H22" s="34"/>
      <c r="I22" s="34"/>
      <c r="J22" s="34"/>
      <c r="K22" s="34"/>
      <c r="L22" s="34"/>
      <c r="M22" s="34"/>
      <c r="N22" s="34"/>
      <c r="O22" s="34"/>
      <c r="P22" s="34"/>
      <c r="Q22" s="34"/>
      <c r="R22" s="34"/>
      <c r="S22" s="34"/>
      <c r="T22" s="33"/>
    </row>
    <row r="23" spans="1:22" x14ac:dyDescent="0.2">
      <c r="A23" s="32"/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  <c r="O23" s="34"/>
      <c r="P23" s="34"/>
      <c r="Q23" s="34"/>
      <c r="R23" s="34"/>
      <c r="S23" s="34"/>
      <c r="T23" s="33"/>
    </row>
    <row r="24" spans="1:22" x14ac:dyDescent="0.2">
      <c r="A24" s="32"/>
      <c r="B24" s="34"/>
      <c r="C24" s="34"/>
      <c r="D24" s="34"/>
      <c r="E24" s="34"/>
      <c r="F24" s="34"/>
      <c r="G24" s="34"/>
      <c r="H24" s="34"/>
      <c r="I24" s="34"/>
      <c r="J24" s="34"/>
      <c r="K24" s="34"/>
      <c r="L24" s="34"/>
      <c r="M24" s="34"/>
      <c r="N24" s="34"/>
      <c r="O24" s="34"/>
      <c r="P24" s="34"/>
      <c r="Q24" s="34"/>
      <c r="R24" s="34"/>
      <c r="S24" s="34"/>
      <c r="T24" s="33"/>
    </row>
    <row r="25" spans="1:22" x14ac:dyDescent="0.2">
      <c r="A25" s="32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3"/>
    </row>
    <row r="26" spans="1:22" x14ac:dyDescent="0.2">
      <c r="A26" s="32"/>
      <c r="B26" s="34"/>
      <c r="C26" s="34"/>
      <c r="D26" s="34"/>
      <c r="E26" s="34"/>
      <c r="F26" s="34"/>
      <c r="G26" s="34"/>
      <c r="H26" s="34"/>
      <c r="I26" s="34"/>
      <c r="J26" s="34"/>
      <c r="K26" s="34"/>
      <c r="L26" s="34"/>
      <c r="M26" s="34"/>
      <c r="N26" s="34"/>
      <c r="O26" s="34"/>
      <c r="P26" s="34"/>
      <c r="Q26" s="34"/>
      <c r="R26" s="34"/>
      <c r="S26" s="34"/>
      <c r="T26" s="33"/>
    </row>
    <row r="27" spans="1:22" x14ac:dyDescent="0.2">
      <c r="A27" s="32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34"/>
      <c r="Q27" s="34"/>
      <c r="R27" s="34"/>
      <c r="S27" s="34"/>
      <c r="T27" s="33"/>
    </row>
    <row r="28" spans="1:22" x14ac:dyDescent="0.2">
      <c r="A28" s="32"/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  <c r="O28" s="34"/>
      <c r="P28" s="34"/>
      <c r="Q28" s="34"/>
      <c r="R28" s="34"/>
      <c r="S28" s="34"/>
      <c r="T28" s="33"/>
    </row>
    <row r="29" spans="1:22" x14ac:dyDescent="0.2">
      <c r="A29" s="32"/>
      <c r="B29" s="34"/>
      <c r="C29" s="34"/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  <c r="O29" s="34"/>
      <c r="P29" s="34"/>
      <c r="Q29" s="34"/>
      <c r="R29" s="34"/>
      <c r="S29" s="34"/>
      <c r="T29" s="33"/>
    </row>
    <row r="30" spans="1:22" x14ac:dyDescent="0.2">
      <c r="A30" s="32"/>
      <c r="B30" s="34"/>
      <c r="C30" s="34"/>
      <c r="D30" s="34"/>
      <c r="E30" s="34"/>
      <c r="F30" s="34"/>
      <c r="G30" s="34"/>
      <c r="H30" s="34"/>
      <c r="I30" s="34"/>
      <c r="J30" s="34"/>
      <c r="K30" s="34"/>
      <c r="L30" s="34"/>
      <c r="M30" s="34"/>
      <c r="N30" s="34"/>
      <c r="O30" s="34"/>
      <c r="P30" s="34"/>
      <c r="Q30" s="34"/>
      <c r="R30" s="34"/>
      <c r="S30" s="34"/>
      <c r="T30" s="33"/>
    </row>
    <row r="31" spans="1:22" x14ac:dyDescent="0.2">
      <c r="A31" s="32"/>
      <c r="B31" s="34"/>
      <c r="C31" s="34"/>
      <c r="D31" s="34"/>
      <c r="E31" s="34"/>
      <c r="F31" s="34"/>
      <c r="G31" s="34"/>
      <c r="H31" s="34"/>
      <c r="I31" s="34"/>
      <c r="J31" s="34"/>
      <c r="K31" s="34"/>
      <c r="L31" s="34"/>
      <c r="M31" s="34"/>
      <c r="N31" s="34"/>
      <c r="O31" s="34"/>
      <c r="P31" s="34"/>
      <c r="Q31" s="34"/>
      <c r="R31" s="34"/>
      <c r="S31" s="34"/>
      <c r="T31" s="33"/>
    </row>
    <row r="32" spans="1:22" x14ac:dyDescent="0.2">
      <c r="A32" s="32"/>
      <c r="B32" s="34"/>
      <c r="C32" s="34"/>
      <c r="D32" s="34"/>
      <c r="E32" s="34"/>
      <c r="F32" s="34"/>
      <c r="G32" s="34"/>
      <c r="H32" s="34"/>
      <c r="I32" s="34"/>
      <c r="J32" s="34"/>
      <c r="K32" s="34"/>
      <c r="L32" s="34"/>
      <c r="M32" s="34"/>
      <c r="N32" s="34"/>
      <c r="O32" s="34"/>
      <c r="P32" s="34"/>
      <c r="Q32" s="34"/>
      <c r="R32" s="34"/>
      <c r="S32" s="34"/>
      <c r="T32" s="33"/>
    </row>
    <row r="33" spans="1:23" x14ac:dyDescent="0.2">
      <c r="A33" s="32"/>
      <c r="B33" s="34"/>
      <c r="C33" s="34"/>
      <c r="D33" s="34"/>
      <c r="E33" s="34"/>
      <c r="F33" s="34"/>
      <c r="G33" s="34"/>
      <c r="H33" s="34"/>
      <c r="I33" s="34"/>
      <c r="J33" s="34"/>
      <c r="K33" s="34"/>
      <c r="L33" s="34"/>
      <c r="M33" s="34"/>
      <c r="N33" s="34"/>
      <c r="O33" s="34"/>
      <c r="P33" s="34"/>
      <c r="Q33" s="34"/>
      <c r="R33" s="34"/>
      <c r="S33" s="34"/>
      <c r="T33" s="33"/>
    </row>
    <row r="34" spans="1:23" x14ac:dyDescent="0.2">
      <c r="A34" s="32"/>
      <c r="B34" s="34"/>
      <c r="C34" s="34"/>
      <c r="D34" s="34"/>
      <c r="E34" s="34"/>
      <c r="F34" s="34"/>
      <c r="G34" s="34"/>
      <c r="H34" s="34"/>
      <c r="I34" s="34"/>
      <c r="J34" s="34"/>
      <c r="K34" s="34"/>
      <c r="L34" s="34"/>
      <c r="M34" s="34"/>
      <c r="N34" s="34"/>
      <c r="O34" s="34"/>
      <c r="P34" s="34"/>
      <c r="Q34" s="34"/>
      <c r="R34" s="34"/>
      <c r="S34" s="34"/>
      <c r="T34" s="33"/>
    </row>
    <row r="35" spans="1:23" s="141" customFormat="1" ht="20.25" x14ac:dyDescent="0.3">
      <c r="A35" s="140" t="s">
        <v>237</v>
      </c>
      <c r="B35" s="127"/>
      <c r="C35" s="127"/>
      <c r="D35" s="127"/>
      <c r="E35" s="127"/>
      <c r="F35" s="127"/>
      <c r="G35" s="127"/>
      <c r="H35" s="127"/>
      <c r="I35" s="127"/>
      <c r="J35" s="127"/>
      <c r="K35" s="127"/>
      <c r="L35" s="127"/>
      <c r="M35" s="140" t="s">
        <v>238</v>
      </c>
      <c r="N35" s="140"/>
      <c r="O35" s="127"/>
      <c r="P35" s="140"/>
      <c r="Q35" s="127"/>
      <c r="R35" s="127"/>
      <c r="S35" s="127"/>
      <c r="T35" s="127"/>
      <c r="U35" s="127"/>
      <c r="V35" s="127"/>
      <c r="W35" s="127"/>
    </row>
    <row r="36" spans="1:23" x14ac:dyDescent="0.2">
      <c r="A36" s="32"/>
      <c r="B36" s="34"/>
      <c r="C36" s="34"/>
      <c r="D36" s="34"/>
      <c r="E36" s="34"/>
      <c r="F36" s="34"/>
      <c r="G36" s="34"/>
      <c r="H36" s="34"/>
      <c r="I36" s="34"/>
      <c r="J36" s="34"/>
      <c r="K36" s="34"/>
      <c r="L36" s="34"/>
      <c r="M36" s="34"/>
      <c r="N36" s="34"/>
      <c r="O36" s="34"/>
      <c r="P36" s="34"/>
      <c r="Q36" s="34"/>
      <c r="R36" s="34"/>
      <c r="S36" s="34"/>
      <c r="T36" s="33"/>
    </row>
    <row r="37" spans="1:23" x14ac:dyDescent="0.2">
      <c r="A37" s="32"/>
      <c r="B37" s="34"/>
      <c r="C37" s="34"/>
      <c r="D37" s="34"/>
      <c r="E37" s="34"/>
      <c r="F37" s="34"/>
      <c r="G37" s="34"/>
      <c r="H37" s="34"/>
      <c r="I37" s="34"/>
      <c r="J37" s="34"/>
      <c r="K37" s="34"/>
      <c r="L37" s="34"/>
      <c r="M37" s="34"/>
      <c r="N37" s="34"/>
      <c r="O37" s="34"/>
      <c r="P37" s="34"/>
      <c r="Q37" s="34"/>
      <c r="R37" s="34"/>
      <c r="S37" s="34"/>
      <c r="T37" s="33"/>
    </row>
    <row r="38" spans="1:23" x14ac:dyDescent="0.2">
      <c r="A38" s="32"/>
      <c r="B38" s="34"/>
      <c r="C38" s="34"/>
      <c r="D38" s="34"/>
      <c r="E38" s="34"/>
      <c r="F38" s="34"/>
      <c r="G38" s="34"/>
      <c r="H38" s="34"/>
      <c r="I38" s="34"/>
      <c r="J38" s="34"/>
      <c r="K38" s="34"/>
      <c r="L38" s="34"/>
      <c r="M38" s="34"/>
      <c r="N38" s="34"/>
      <c r="O38" s="34"/>
      <c r="P38" s="34"/>
      <c r="Q38" s="34"/>
      <c r="R38" s="34"/>
      <c r="S38" s="34"/>
      <c r="T38" s="33"/>
    </row>
    <row r="39" spans="1:23" x14ac:dyDescent="0.2">
      <c r="A39" s="32"/>
      <c r="B39" s="34"/>
      <c r="C39" s="34"/>
      <c r="D39" s="34"/>
      <c r="E39" s="34"/>
      <c r="F39" s="34"/>
      <c r="G39" s="34"/>
      <c r="H39" s="34"/>
      <c r="I39" s="34"/>
      <c r="J39" s="34"/>
      <c r="K39" s="34"/>
      <c r="L39" s="34"/>
      <c r="M39" s="34"/>
      <c r="N39" s="34"/>
      <c r="O39" s="34"/>
      <c r="P39" s="34"/>
      <c r="Q39" s="34"/>
      <c r="R39" s="34"/>
      <c r="S39" s="34"/>
      <c r="T39" s="33"/>
    </row>
    <row r="40" spans="1:23" x14ac:dyDescent="0.2">
      <c r="A40" s="32"/>
      <c r="B40" s="34"/>
      <c r="C40" s="34"/>
      <c r="D40" s="34"/>
      <c r="E40" s="34"/>
      <c r="F40" s="34"/>
      <c r="G40" s="34"/>
      <c r="H40" s="34"/>
      <c r="I40" s="34"/>
      <c r="J40" s="34"/>
      <c r="K40" s="34"/>
      <c r="L40" s="34"/>
      <c r="M40" s="34"/>
      <c r="N40" s="34"/>
      <c r="O40" s="34"/>
      <c r="P40" s="34"/>
      <c r="Q40" s="34"/>
      <c r="R40" s="34"/>
      <c r="S40" s="34"/>
      <c r="T40" s="33"/>
    </row>
    <row r="41" spans="1:23" x14ac:dyDescent="0.2">
      <c r="A41" s="32"/>
      <c r="B41" s="34"/>
      <c r="C41" s="34"/>
      <c r="D41" s="34"/>
      <c r="E41" s="34"/>
      <c r="F41" s="34"/>
      <c r="G41" s="34"/>
      <c r="H41" s="34"/>
      <c r="I41" s="34"/>
      <c r="J41" s="34"/>
      <c r="K41" s="34"/>
      <c r="L41" s="34"/>
      <c r="M41" s="34"/>
      <c r="N41" s="34"/>
      <c r="O41" s="34"/>
      <c r="P41" s="34"/>
      <c r="Q41" s="34"/>
      <c r="R41" s="34"/>
      <c r="S41" s="34"/>
      <c r="T41" s="33"/>
    </row>
    <row r="42" spans="1:23" x14ac:dyDescent="0.2">
      <c r="A42" s="32"/>
      <c r="B42" s="34"/>
      <c r="C42" s="34"/>
      <c r="D42" s="34"/>
      <c r="E42" s="34"/>
      <c r="F42" s="34"/>
      <c r="G42" s="34"/>
      <c r="H42" s="34"/>
      <c r="I42" s="34"/>
      <c r="J42" s="34"/>
      <c r="K42" s="34"/>
      <c r="L42" s="34"/>
      <c r="M42" s="34"/>
      <c r="N42" s="34"/>
      <c r="O42" s="34"/>
      <c r="P42" s="34"/>
      <c r="Q42" s="34"/>
      <c r="R42" s="34"/>
      <c r="S42" s="34"/>
      <c r="T42" s="33"/>
    </row>
    <row r="43" spans="1:23" x14ac:dyDescent="0.2">
      <c r="A43" s="32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3"/>
    </row>
    <row r="44" spans="1:23" x14ac:dyDescent="0.2">
      <c r="A44" s="32"/>
      <c r="B44" s="34"/>
      <c r="C44" s="34"/>
      <c r="D44" s="34"/>
      <c r="E44" s="34"/>
      <c r="F44" s="34"/>
      <c r="G44" s="34"/>
      <c r="H44" s="34"/>
      <c r="I44" s="34"/>
      <c r="J44" s="34"/>
      <c r="K44" s="34"/>
      <c r="L44" s="34"/>
      <c r="M44" s="34"/>
      <c r="N44" s="34"/>
      <c r="O44" s="34"/>
      <c r="P44" s="34"/>
      <c r="Q44" s="34"/>
      <c r="R44" s="34"/>
      <c r="S44" s="34"/>
      <c r="T44" s="33"/>
    </row>
    <row r="45" spans="1:23" x14ac:dyDescent="0.2">
      <c r="A45" s="32"/>
      <c r="B45" s="34"/>
      <c r="C45" s="34"/>
      <c r="D45" s="34"/>
      <c r="E45" s="34"/>
      <c r="F45" s="34"/>
      <c r="G45" s="34"/>
      <c r="H45" s="34"/>
      <c r="I45" s="34"/>
      <c r="J45" s="34"/>
      <c r="K45" s="34"/>
      <c r="L45" s="34"/>
      <c r="M45" s="34"/>
      <c r="N45" s="34"/>
      <c r="O45" s="34"/>
      <c r="P45" s="34"/>
      <c r="Q45" s="34"/>
      <c r="R45" s="34"/>
      <c r="S45" s="34"/>
      <c r="T45" s="33"/>
    </row>
    <row r="46" spans="1:23" x14ac:dyDescent="0.2">
      <c r="A46" s="32"/>
      <c r="B46" s="34"/>
      <c r="C46" s="34"/>
      <c r="D46" s="34"/>
      <c r="E46" s="34"/>
      <c r="F46" s="34"/>
      <c r="G46" s="34"/>
      <c r="H46" s="34"/>
      <c r="I46" s="34"/>
      <c r="J46" s="34"/>
      <c r="K46" s="34"/>
      <c r="L46" s="34"/>
      <c r="M46" s="34"/>
      <c r="N46" s="34"/>
      <c r="O46" s="34"/>
      <c r="P46" s="34"/>
      <c r="Q46" s="34"/>
      <c r="R46" s="34"/>
      <c r="S46" s="34"/>
      <c r="T46" s="33"/>
    </row>
    <row r="47" spans="1:23" x14ac:dyDescent="0.2">
      <c r="A47" s="32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3"/>
    </row>
    <row r="48" spans="1:23" x14ac:dyDescent="0.2">
      <c r="A48" s="32"/>
      <c r="B48" s="34"/>
      <c r="C48" s="34"/>
      <c r="D48" s="34"/>
      <c r="E48" s="34"/>
      <c r="F48" s="34"/>
      <c r="G48" s="34"/>
      <c r="H48" s="34"/>
      <c r="I48" s="34"/>
      <c r="J48" s="34"/>
      <c r="K48" s="34"/>
      <c r="L48" s="34"/>
      <c r="M48" s="34"/>
      <c r="N48" s="34"/>
      <c r="O48" s="34"/>
      <c r="P48" s="34"/>
      <c r="Q48" s="34"/>
      <c r="R48" s="34"/>
      <c r="S48" s="34"/>
      <c r="T48" s="33"/>
    </row>
    <row r="49" spans="1:20" x14ac:dyDescent="0.2">
      <c r="A49" s="32"/>
      <c r="B49" s="34"/>
      <c r="C49" s="34"/>
      <c r="D49" s="34"/>
      <c r="E49" s="34"/>
      <c r="F49" s="34"/>
      <c r="G49" s="34"/>
      <c r="H49" s="34"/>
      <c r="I49" s="34"/>
      <c r="J49" s="34"/>
      <c r="K49" s="34"/>
      <c r="L49" s="34"/>
      <c r="M49" s="34"/>
      <c r="N49" s="34"/>
      <c r="O49" s="34"/>
      <c r="P49" s="34"/>
      <c r="Q49" s="34"/>
      <c r="R49" s="34"/>
      <c r="S49" s="34"/>
      <c r="T49" s="33"/>
    </row>
    <row r="50" spans="1:20" x14ac:dyDescent="0.2">
      <c r="A50" s="32"/>
      <c r="B50" s="34"/>
      <c r="C50" s="34"/>
      <c r="D50" s="34"/>
      <c r="E50" s="34"/>
      <c r="F50" s="34"/>
      <c r="G50" s="34"/>
      <c r="H50" s="34"/>
      <c r="I50" s="34"/>
      <c r="J50" s="34"/>
      <c r="K50" s="34"/>
      <c r="L50" s="34"/>
      <c r="M50" s="34"/>
      <c r="N50" s="34"/>
      <c r="O50" s="34"/>
      <c r="P50" s="34"/>
      <c r="Q50" s="34"/>
      <c r="R50" s="34"/>
      <c r="S50" s="34"/>
      <c r="T50" s="33"/>
    </row>
    <row r="51" spans="1:20" x14ac:dyDescent="0.2">
      <c r="A51" s="32"/>
      <c r="B51" s="34"/>
      <c r="C51" s="34"/>
      <c r="D51" s="34"/>
      <c r="E51" s="34"/>
      <c r="F51" s="34"/>
      <c r="G51" s="34"/>
      <c r="H51" s="34"/>
      <c r="I51" s="34"/>
      <c r="J51" s="34"/>
      <c r="K51" s="34"/>
      <c r="L51" s="34"/>
      <c r="M51" s="34"/>
      <c r="N51" s="34"/>
      <c r="O51" s="34"/>
      <c r="P51" s="34"/>
      <c r="Q51" s="34"/>
      <c r="R51" s="34"/>
      <c r="S51" s="34"/>
      <c r="T51" s="33"/>
    </row>
    <row r="52" spans="1:20" x14ac:dyDescent="0.2">
      <c r="A52" s="32"/>
      <c r="B52" s="34"/>
      <c r="C52" s="34"/>
      <c r="D52" s="34"/>
      <c r="E52" s="34"/>
      <c r="F52" s="34"/>
      <c r="G52" s="34"/>
      <c r="H52" s="34"/>
      <c r="I52" s="34"/>
      <c r="J52" s="34"/>
      <c r="K52" s="34"/>
      <c r="L52" s="34"/>
      <c r="M52" s="34"/>
      <c r="N52" s="34"/>
      <c r="O52" s="34"/>
      <c r="P52" s="34"/>
      <c r="Q52" s="34"/>
      <c r="R52" s="34"/>
      <c r="S52" s="34"/>
      <c r="T52" s="33"/>
    </row>
    <row r="53" spans="1:20" x14ac:dyDescent="0.2">
      <c r="B53" s="23"/>
    </row>
    <row r="54" spans="1:20" x14ac:dyDescent="0.2">
      <c r="B54" s="23"/>
    </row>
    <row r="55" spans="1:20" x14ac:dyDescent="0.2">
      <c r="B55" s="23"/>
    </row>
    <row r="56" spans="1:20" x14ac:dyDescent="0.2">
      <c r="A56" s="22"/>
      <c r="B56" s="23"/>
    </row>
    <row r="57" spans="1:20" x14ac:dyDescent="0.2">
      <c r="B57" s="23"/>
    </row>
    <row r="80" spans="1:1" x14ac:dyDescent="0.2">
      <c r="A80" s="22"/>
    </row>
  </sheetData>
  <conditionalFormatting sqref="B8:T8">
    <cfRule type="cellIs" dxfId="58" priority="1" operator="lessThan">
      <formula>0</formula>
    </cfRule>
  </conditionalFormatting>
  <hyperlinks>
    <hyperlink ref="W1" location="Навигация!A1" display="к навигации"/>
    <hyperlink ref="W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15"/>
  <dimension ref="A1:U89"/>
  <sheetViews>
    <sheetView showGridLines="0" zoomScale="70" zoomScaleNormal="70" zoomScalePageLayoutView="80" workbookViewId="0">
      <pane ySplit="2" topLeftCell="A18" activePane="bottomLeft" state="frozen"/>
      <selection pane="bottomLeft" activeCell="A2" sqref="A2"/>
    </sheetView>
  </sheetViews>
  <sheetFormatPr defaultColWidth="9.42578125" defaultRowHeight="14.25" x14ac:dyDescent="0.2"/>
  <cols>
    <col min="1" max="1" width="23.140625" style="23" customWidth="1"/>
    <col min="2" max="13" width="8.85546875" style="23" customWidth="1"/>
    <col min="14" max="14" width="4.5703125" style="23" customWidth="1"/>
    <col min="15" max="15" width="19" style="23" customWidth="1"/>
    <col min="16" max="16" width="19.140625" style="23" bestFit="1" customWidth="1"/>
    <col min="17" max="17" width="6" style="23" customWidth="1"/>
    <col min="18" max="19" width="4.7109375" style="23" customWidth="1"/>
    <col min="20" max="20" width="3.5703125" style="23" customWidth="1"/>
    <col min="21" max="16384" width="9.42578125" style="22"/>
  </cols>
  <sheetData>
    <row r="1" spans="1:21" s="6" customFormat="1" ht="17.850000000000001" customHeight="1" x14ac:dyDescent="0.35">
      <c r="A1" s="151"/>
      <c r="B1" s="24"/>
      <c r="C1" s="26"/>
      <c r="D1" s="24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147"/>
      <c r="T1" s="148"/>
      <c r="U1" s="147" t="s">
        <v>176</v>
      </c>
    </row>
    <row r="2" spans="1:21" s="6" customFormat="1" ht="24.75" customHeight="1" x14ac:dyDescent="0.35">
      <c r="A2" s="151" t="s">
        <v>530</v>
      </c>
      <c r="B2" s="24"/>
      <c r="C2" s="26"/>
      <c r="D2" s="24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27"/>
      <c r="S2" s="147"/>
      <c r="T2" s="148"/>
      <c r="U2" s="147" t="s">
        <v>14</v>
      </c>
    </row>
    <row r="3" spans="1:21" s="40" customFormat="1" x14ac:dyDescent="0.2">
      <c r="A3" s="38"/>
      <c r="B3" s="38"/>
      <c r="C3" s="38"/>
      <c r="D3" s="38"/>
      <c r="E3" s="38"/>
      <c r="F3" s="38"/>
      <c r="G3" s="38"/>
      <c r="H3" s="38"/>
      <c r="I3" s="38"/>
      <c r="J3" s="38"/>
      <c r="K3" s="38"/>
      <c r="L3" s="38"/>
      <c r="M3" s="38"/>
      <c r="N3" s="38"/>
      <c r="O3" s="38"/>
      <c r="P3" s="38"/>
      <c r="Q3" s="38"/>
      <c r="R3" s="38"/>
      <c r="S3" s="39"/>
      <c r="T3" s="38"/>
    </row>
    <row r="4" spans="1:21" s="40" customFormat="1" ht="15" x14ac:dyDescent="0.25">
      <c r="A4" s="29" t="s">
        <v>232</v>
      </c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9"/>
      <c r="T4" s="38"/>
    </row>
    <row r="5" spans="1:21" ht="15" thickBot="1" x14ac:dyDescent="0.25">
      <c r="O5" s="205" t="s">
        <v>96</v>
      </c>
      <c r="Q5" s="22"/>
    </row>
    <row r="6" spans="1:21" ht="16.5" customHeight="1" thickTop="1" thickBot="1" x14ac:dyDescent="0.3">
      <c r="A6" s="204" t="s">
        <v>82</v>
      </c>
      <c r="B6" s="203" t="s">
        <v>84</v>
      </c>
      <c r="C6" s="203" t="s">
        <v>85</v>
      </c>
      <c r="D6" s="203" t="s">
        <v>86</v>
      </c>
      <c r="E6" s="203" t="s">
        <v>87</v>
      </c>
      <c r="F6" s="203" t="s">
        <v>88</v>
      </c>
      <c r="G6" s="203" t="s">
        <v>89</v>
      </c>
      <c r="H6" s="203" t="s">
        <v>90</v>
      </c>
      <c r="I6" s="203" t="s">
        <v>91</v>
      </c>
      <c r="J6" s="203" t="s">
        <v>92</v>
      </c>
      <c r="K6" s="203" t="s">
        <v>93</v>
      </c>
      <c r="L6" s="203" t="s">
        <v>94</v>
      </c>
      <c r="M6" s="203" t="s">
        <v>95</v>
      </c>
      <c r="O6" s="206" t="s">
        <v>158</v>
      </c>
      <c r="P6" s="219" t="s">
        <v>233</v>
      </c>
      <c r="Q6" s="22"/>
      <c r="R6" s="35"/>
      <c r="S6" s="35"/>
      <c r="T6" s="35"/>
    </row>
    <row r="7" spans="1:21" x14ac:dyDescent="0.2">
      <c r="A7" s="119" t="s">
        <v>515</v>
      </c>
      <c r="B7" s="35">
        <v>22</v>
      </c>
      <c r="C7" s="35">
        <v>20</v>
      </c>
      <c r="D7" s="35">
        <v>27</v>
      </c>
      <c r="E7" s="35">
        <v>18</v>
      </c>
      <c r="F7" s="35">
        <v>25</v>
      </c>
      <c r="G7" s="35">
        <v>26</v>
      </c>
      <c r="H7" s="35">
        <v>22</v>
      </c>
      <c r="I7" s="35">
        <v>20</v>
      </c>
      <c r="J7" s="35">
        <v>27</v>
      </c>
      <c r="K7" s="35">
        <v>23</v>
      </c>
      <c r="L7" s="35">
        <v>23</v>
      </c>
      <c r="M7" s="35">
        <v>21</v>
      </c>
      <c r="O7" s="207">
        <f ca="1">SUMIF($B$14:$S$17,$O$6,B15:S15)</f>
        <v>207</v>
      </c>
      <c r="P7" s="35"/>
      <c r="Q7" s="22"/>
      <c r="R7" s="35"/>
      <c r="S7" s="35"/>
      <c r="T7" s="35"/>
    </row>
    <row r="8" spans="1:21" x14ac:dyDescent="0.2">
      <c r="A8" s="30" t="s">
        <v>516</v>
      </c>
      <c r="B8" s="35">
        <v>14</v>
      </c>
      <c r="C8" s="35">
        <v>15</v>
      </c>
      <c r="D8" s="35">
        <v>23</v>
      </c>
      <c r="E8" s="35">
        <v>10</v>
      </c>
      <c r="F8" s="35">
        <v>23</v>
      </c>
      <c r="G8" s="35">
        <v>16</v>
      </c>
      <c r="H8" s="35">
        <v>17</v>
      </c>
      <c r="I8" s="35"/>
      <c r="J8" s="35"/>
      <c r="K8" s="35"/>
      <c r="L8" s="35"/>
      <c r="M8" s="35"/>
      <c r="O8" s="208">
        <f ca="1">SUMIF($B$14:$S$17,$O$6,B16:S16)</f>
        <v>118</v>
      </c>
      <c r="P8" s="34"/>
      <c r="Q8" s="22"/>
      <c r="R8" s="34"/>
      <c r="S8" s="34"/>
      <c r="T8" s="34"/>
    </row>
    <row r="9" spans="1:21" x14ac:dyDescent="0.2">
      <c r="A9" s="30" t="s">
        <v>517</v>
      </c>
      <c r="B9" s="35">
        <v>20</v>
      </c>
      <c r="C9" s="35">
        <v>19</v>
      </c>
      <c r="D9" s="35">
        <v>24</v>
      </c>
      <c r="E9" s="35">
        <v>15</v>
      </c>
      <c r="F9" s="35">
        <v>15</v>
      </c>
      <c r="G9" s="35">
        <v>13</v>
      </c>
      <c r="H9" s="35">
        <v>14</v>
      </c>
      <c r="I9" s="35">
        <v>18</v>
      </c>
      <c r="J9" s="35">
        <v>19</v>
      </c>
      <c r="K9" s="35">
        <v>20</v>
      </c>
      <c r="L9" s="35">
        <v>16</v>
      </c>
      <c r="M9" s="35">
        <v>19</v>
      </c>
      <c r="O9" s="208">
        <f ca="1">SUMIF($B$14:$S$17,$O$6,B17:S17)</f>
        <v>157</v>
      </c>
      <c r="P9" s="34"/>
      <c r="Q9" s="22"/>
      <c r="R9" s="34"/>
      <c r="S9" s="34"/>
      <c r="T9" s="34"/>
    </row>
    <row r="10" spans="1:21" x14ac:dyDescent="0.2">
      <c r="A10" s="146" t="s">
        <v>141</v>
      </c>
      <c r="B10" s="116">
        <f>IF(ISBLANK(B8),0,B8/B9-1)</f>
        <v>-0.30000000000000004</v>
      </c>
      <c r="C10" s="116">
        <f t="shared" ref="C10:I10" si="0">IF(ISBLANK(C8),0,C8/C9-1)</f>
        <v>-0.21052631578947367</v>
      </c>
      <c r="D10" s="116">
        <f t="shared" si="0"/>
        <v>-4.166666666666663E-2</v>
      </c>
      <c r="E10" s="116">
        <f t="shared" si="0"/>
        <v>-0.33333333333333337</v>
      </c>
      <c r="F10" s="116">
        <f t="shared" si="0"/>
        <v>0.53333333333333344</v>
      </c>
      <c r="G10" s="116">
        <f t="shared" si="0"/>
        <v>0.23076923076923084</v>
      </c>
      <c r="H10" s="116">
        <f t="shared" si="0"/>
        <v>0.21428571428571419</v>
      </c>
      <c r="I10" s="116">
        <f t="shared" si="0"/>
        <v>0</v>
      </c>
      <c r="J10" s="116">
        <f>IF(ISBLANK(J8),0,J8/J9-1)</f>
        <v>0</v>
      </c>
      <c r="K10" s="116">
        <f>IF(ISBLANK(K8),0,K8/K9-1)</f>
        <v>0</v>
      </c>
      <c r="L10" s="116">
        <f>IF(ISBLANK(L8),0,L8/L9-1)</f>
        <v>0</v>
      </c>
      <c r="M10" s="116">
        <f>IF(ISBLANK(M8),0,M8/M9-1)</f>
        <v>0</v>
      </c>
      <c r="O10" s="35"/>
      <c r="P10" s="35"/>
      <c r="Q10" s="22"/>
      <c r="R10" s="35"/>
      <c r="S10" s="35"/>
    </row>
    <row r="11" spans="1:21" x14ac:dyDescent="0.2">
      <c r="B11" s="35"/>
      <c r="C11" s="35"/>
      <c r="D11" s="35"/>
      <c r="E11" s="35"/>
      <c r="F11" s="35"/>
      <c r="G11" s="35"/>
      <c r="H11" s="35"/>
      <c r="I11" s="35"/>
      <c r="J11" s="35"/>
      <c r="K11" s="35"/>
      <c r="L11" s="35"/>
      <c r="M11" s="35"/>
      <c r="N11" s="35"/>
      <c r="O11" s="35"/>
      <c r="P11" s="35"/>
      <c r="Q11" s="35"/>
      <c r="R11" s="35"/>
      <c r="S11" s="35"/>
    </row>
    <row r="12" spans="1:21" x14ac:dyDescent="0.2">
      <c r="A12" s="42" t="s">
        <v>63</v>
      </c>
      <c r="O12" s="35"/>
      <c r="P12" s="35"/>
      <c r="Q12" s="35"/>
      <c r="R12" s="35"/>
      <c r="S12" s="35"/>
    </row>
    <row r="13" spans="1:21" x14ac:dyDescent="0.2">
      <c r="O13" s="35"/>
      <c r="P13" s="35"/>
      <c r="Q13" s="35"/>
      <c r="R13" s="35"/>
      <c r="S13" s="35"/>
    </row>
    <row r="14" spans="1:21" ht="22.5" x14ac:dyDescent="0.2">
      <c r="A14" s="209" t="s">
        <v>241</v>
      </c>
      <c r="B14" s="121" t="s">
        <v>150</v>
      </c>
      <c r="C14" s="121" t="s">
        <v>151</v>
      </c>
      <c r="D14" s="121" t="s">
        <v>152</v>
      </c>
      <c r="E14" s="121" t="s">
        <v>153</v>
      </c>
      <c r="F14" s="121" t="s">
        <v>154</v>
      </c>
      <c r="G14" s="121" t="s">
        <v>155</v>
      </c>
      <c r="H14" s="121" t="s">
        <v>156</v>
      </c>
      <c r="I14" s="121" t="s">
        <v>157</v>
      </c>
      <c r="J14" s="121" t="s">
        <v>158</v>
      </c>
      <c r="K14" s="121" t="s">
        <v>159</v>
      </c>
      <c r="L14" s="121" t="s">
        <v>160</v>
      </c>
      <c r="M14" s="121" t="s">
        <v>161</v>
      </c>
      <c r="N14" s="22"/>
      <c r="O14" s="35"/>
      <c r="P14" s="35"/>
      <c r="Q14" s="35"/>
      <c r="R14" s="35"/>
      <c r="S14" s="35"/>
    </row>
    <row r="15" spans="1:21" x14ac:dyDescent="0.2">
      <c r="A15" s="117" t="str">
        <f>A7</f>
        <v>План 2022</v>
      </c>
      <c r="B15" s="122">
        <f>SUM($B7:B7)</f>
        <v>22</v>
      </c>
      <c r="C15" s="122">
        <f>SUM($B7:C7)</f>
        <v>42</v>
      </c>
      <c r="D15" s="122">
        <f>SUM($B7:D7)</f>
        <v>69</v>
      </c>
      <c r="E15" s="122">
        <f>SUM($B7:E7)</f>
        <v>87</v>
      </c>
      <c r="F15" s="122">
        <f>SUM($B7:F7)</f>
        <v>112</v>
      </c>
      <c r="G15" s="122">
        <f>SUM($B7:G7)</f>
        <v>138</v>
      </c>
      <c r="H15" s="122">
        <f>SUM($B7:H7)</f>
        <v>160</v>
      </c>
      <c r="I15" s="122">
        <f>SUM($B7:I7)</f>
        <v>180</v>
      </c>
      <c r="J15" s="122">
        <f>SUM($B7:J7)</f>
        <v>207</v>
      </c>
      <c r="K15" s="122">
        <f>SUM($B7:K7)</f>
        <v>230</v>
      </c>
      <c r="L15" s="122">
        <f>SUM($B7:L7)</f>
        <v>253</v>
      </c>
      <c r="M15" s="122">
        <f>SUM($B7:M7)</f>
        <v>274</v>
      </c>
      <c r="N15" s="22"/>
      <c r="O15" s="34"/>
      <c r="P15" s="34"/>
      <c r="Q15" s="34"/>
      <c r="R15" s="34"/>
      <c r="S15" s="34"/>
      <c r="T15" s="34"/>
      <c r="U15" s="34"/>
    </row>
    <row r="16" spans="1:21" x14ac:dyDescent="0.2">
      <c r="A16" s="117" t="s">
        <v>518</v>
      </c>
      <c r="B16" s="122">
        <f>SUM($B8:B8)</f>
        <v>14</v>
      </c>
      <c r="C16" s="122">
        <f>SUM($B8:C8)</f>
        <v>29</v>
      </c>
      <c r="D16" s="122">
        <f>SUM($B8:D8)</f>
        <v>52</v>
      </c>
      <c r="E16" s="122">
        <f>SUM($B8:E8)</f>
        <v>62</v>
      </c>
      <c r="F16" s="122">
        <f>SUM($B8:F8)</f>
        <v>85</v>
      </c>
      <c r="G16" s="122">
        <f>SUM($B8:G8)</f>
        <v>101</v>
      </c>
      <c r="H16" s="122">
        <f>SUM($B8:H8)</f>
        <v>118</v>
      </c>
      <c r="I16" s="122">
        <f>SUM($B8:I8)</f>
        <v>118</v>
      </c>
      <c r="J16" s="122">
        <f>SUM($B8:J8)</f>
        <v>118</v>
      </c>
      <c r="K16" s="122">
        <f>SUM($B8:K8)</f>
        <v>118</v>
      </c>
      <c r="L16" s="122">
        <f>SUM($B8:L8)</f>
        <v>118</v>
      </c>
      <c r="M16" s="122">
        <f>SUM($B8:M8)</f>
        <v>118</v>
      </c>
      <c r="N16" s="22"/>
      <c r="O16" s="34"/>
      <c r="P16" s="34"/>
      <c r="Q16" s="34"/>
      <c r="R16" s="33"/>
    </row>
    <row r="17" spans="1:21" x14ac:dyDescent="0.2">
      <c r="A17" s="117" t="s">
        <v>339</v>
      </c>
      <c r="B17" s="122">
        <f>SUM($B9:B9)</f>
        <v>20</v>
      </c>
      <c r="C17" s="122">
        <f>SUM($B9:C9)</f>
        <v>39</v>
      </c>
      <c r="D17" s="122">
        <f>SUM($B9:D9)</f>
        <v>63</v>
      </c>
      <c r="E17" s="122">
        <f>SUM($B9:E9)</f>
        <v>78</v>
      </c>
      <c r="F17" s="122">
        <f>SUM($B9:F9)</f>
        <v>93</v>
      </c>
      <c r="G17" s="122">
        <f>SUM($B9:G9)</f>
        <v>106</v>
      </c>
      <c r="H17" s="122">
        <f>SUM($B9:H9)</f>
        <v>120</v>
      </c>
      <c r="I17" s="122">
        <f>SUM($B9:I9)</f>
        <v>138</v>
      </c>
      <c r="J17" s="122">
        <f>SUM($B9:J9)</f>
        <v>157</v>
      </c>
      <c r="K17" s="122">
        <f>SUM($B9:K9)</f>
        <v>177</v>
      </c>
      <c r="L17" s="122">
        <f>SUM($B9:L9)</f>
        <v>193</v>
      </c>
      <c r="M17" s="122">
        <f>SUM($B9:M9)</f>
        <v>212</v>
      </c>
      <c r="N17" s="22"/>
      <c r="O17" s="34"/>
      <c r="P17" s="34"/>
      <c r="Q17" s="34"/>
      <c r="R17" s="33"/>
    </row>
    <row r="18" spans="1:21" x14ac:dyDescent="0.2">
      <c r="A18" s="36"/>
      <c r="B18" s="34"/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  <c r="O18" s="34"/>
      <c r="P18" s="34"/>
      <c r="Q18" s="34"/>
      <c r="R18" s="33"/>
    </row>
    <row r="19" spans="1:21" ht="20.25" x14ac:dyDescent="0.3">
      <c r="A19" s="140" t="s">
        <v>234</v>
      </c>
      <c r="B19" s="127"/>
      <c r="C19" s="127"/>
      <c r="D19" s="127"/>
      <c r="E19" s="127"/>
      <c r="F19" s="127"/>
      <c r="G19" s="127"/>
      <c r="H19" s="127"/>
      <c r="I19" s="127"/>
      <c r="J19" s="127"/>
      <c r="K19" s="140" t="s">
        <v>239</v>
      </c>
      <c r="L19" s="149"/>
      <c r="M19" s="127"/>
      <c r="N19" s="127"/>
      <c r="O19" s="127"/>
      <c r="P19" s="127"/>
      <c r="Q19" s="127"/>
      <c r="R19" s="150"/>
      <c r="S19" s="120"/>
      <c r="T19" s="120"/>
      <c r="U19" s="149"/>
    </row>
    <row r="20" spans="1:21" x14ac:dyDescent="0.2">
      <c r="A20" s="34"/>
      <c r="B20" s="34"/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  <c r="O20" s="34"/>
      <c r="P20" s="34"/>
      <c r="Q20" s="34"/>
      <c r="R20" s="33"/>
    </row>
    <row r="21" spans="1:21" x14ac:dyDescent="0.2">
      <c r="A21" s="34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3"/>
    </row>
    <row r="22" spans="1:21" x14ac:dyDescent="0.2">
      <c r="A22" s="34"/>
      <c r="B22" s="34"/>
      <c r="C22" s="34"/>
      <c r="D22" s="34"/>
      <c r="E22" s="34"/>
      <c r="F22" s="34"/>
      <c r="G22" s="34"/>
      <c r="H22" s="34"/>
      <c r="I22" s="34"/>
      <c r="J22" s="34"/>
      <c r="K22" s="34"/>
      <c r="L22" s="34"/>
      <c r="M22" s="34"/>
      <c r="N22" s="34"/>
      <c r="O22" s="34"/>
      <c r="P22" s="34"/>
      <c r="Q22" s="34"/>
      <c r="R22" s="33"/>
    </row>
    <row r="23" spans="1:21" x14ac:dyDescent="0.2">
      <c r="A23" s="34"/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  <c r="O23" s="34"/>
      <c r="P23" s="34"/>
      <c r="Q23" s="34"/>
      <c r="R23" s="33"/>
    </row>
    <row r="24" spans="1:21" x14ac:dyDescent="0.2">
      <c r="A24" s="34"/>
      <c r="B24" s="34"/>
      <c r="C24" s="34"/>
      <c r="D24" s="34"/>
      <c r="E24" s="34"/>
      <c r="F24" s="34"/>
      <c r="G24" s="34"/>
      <c r="H24" s="34"/>
      <c r="I24" s="34"/>
      <c r="J24" s="34"/>
      <c r="K24" s="34"/>
      <c r="L24" s="34"/>
      <c r="M24" s="34"/>
      <c r="N24" s="34"/>
      <c r="O24" s="34"/>
      <c r="P24" s="34"/>
      <c r="Q24" s="34"/>
      <c r="R24" s="33"/>
    </row>
    <row r="25" spans="1:21" x14ac:dyDescent="0.2">
      <c r="A25" s="34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3"/>
    </row>
    <row r="26" spans="1:21" x14ac:dyDescent="0.2">
      <c r="A26" s="34"/>
      <c r="B26" s="34"/>
      <c r="C26" s="34"/>
      <c r="D26" s="34"/>
      <c r="E26" s="34"/>
      <c r="F26" s="34"/>
      <c r="G26" s="34"/>
      <c r="H26" s="34"/>
      <c r="I26" s="34"/>
      <c r="J26" s="34"/>
      <c r="K26" s="34"/>
      <c r="L26" s="34"/>
      <c r="M26" s="34"/>
      <c r="N26" s="34"/>
      <c r="O26" s="34"/>
      <c r="P26" s="34"/>
      <c r="Q26" s="34"/>
      <c r="R26" s="33"/>
    </row>
    <row r="27" spans="1:21" x14ac:dyDescent="0.2">
      <c r="A27" s="34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34"/>
      <c r="Q27" s="34"/>
      <c r="R27" s="33"/>
    </row>
    <row r="28" spans="1:21" x14ac:dyDescent="0.2">
      <c r="A28" s="34"/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  <c r="O28" s="34"/>
      <c r="P28" s="34"/>
      <c r="Q28" s="34"/>
      <c r="R28" s="33"/>
    </row>
    <row r="29" spans="1:21" x14ac:dyDescent="0.2">
      <c r="A29" s="34"/>
      <c r="B29" s="34"/>
      <c r="C29" s="34"/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  <c r="O29" s="34"/>
      <c r="P29" s="34"/>
      <c r="Q29" s="34"/>
      <c r="R29" s="33"/>
    </row>
    <row r="30" spans="1:21" x14ac:dyDescent="0.2">
      <c r="A30" s="34"/>
      <c r="B30" s="34"/>
      <c r="C30" s="34"/>
      <c r="D30" s="34"/>
      <c r="E30" s="34"/>
      <c r="F30" s="34"/>
      <c r="G30" s="34"/>
      <c r="H30" s="34"/>
      <c r="I30" s="34"/>
      <c r="J30" s="34"/>
      <c r="K30" s="34"/>
      <c r="L30" s="34"/>
      <c r="M30" s="34"/>
      <c r="N30" s="34"/>
      <c r="O30" s="34"/>
      <c r="P30" s="34"/>
      <c r="Q30" s="34"/>
      <c r="R30" s="33"/>
    </row>
    <row r="31" spans="1:21" x14ac:dyDescent="0.2">
      <c r="A31" s="34"/>
      <c r="B31" s="34"/>
      <c r="C31" s="34"/>
      <c r="D31" s="34"/>
      <c r="E31" s="34"/>
      <c r="F31" s="34"/>
      <c r="G31" s="34"/>
      <c r="H31" s="34"/>
      <c r="I31" s="34"/>
      <c r="J31" s="34"/>
      <c r="K31" s="34"/>
      <c r="L31" s="34"/>
      <c r="M31" s="34"/>
      <c r="N31" s="34"/>
      <c r="O31" s="34"/>
      <c r="P31" s="34"/>
      <c r="Q31" s="34"/>
      <c r="R31" s="33"/>
    </row>
    <row r="40" spans="1:21" ht="20.25" x14ac:dyDescent="0.3">
      <c r="A40" s="140" t="s">
        <v>240</v>
      </c>
      <c r="B40" s="127"/>
      <c r="C40" s="127"/>
      <c r="D40" s="127"/>
      <c r="E40" s="127"/>
      <c r="F40" s="127"/>
      <c r="G40" s="127"/>
      <c r="H40" s="127"/>
      <c r="I40" s="127"/>
      <c r="J40" s="127"/>
      <c r="K40" s="140" t="s">
        <v>228</v>
      </c>
      <c r="L40" s="149"/>
      <c r="M40" s="149"/>
      <c r="N40" s="127"/>
      <c r="O40" s="127"/>
      <c r="P40" s="127"/>
      <c r="Q40" s="127"/>
      <c r="R40" s="150"/>
      <c r="S40" s="120"/>
      <c r="T40" s="120"/>
      <c r="U40" s="149"/>
    </row>
    <row r="72" spans="1:18" x14ac:dyDescent="0.2">
      <c r="A72" s="34"/>
      <c r="B72" s="34"/>
      <c r="C72" s="34"/>
      <c r="D72" s="34"/>
      <c r="E72" s="34"/>
      <c r="F72" s="34"/>
      <c r="G72" s="34"/>
      <c r="H72" s="34"/>
      <c r="I72" s="34"/>
      <c r="J72" s="34"/>
      <c r="K72" s="34"/>
      <c r="L72" s="34"/>
      <c r="M72" s="34"/>
      <c r="N72" s="34"/>
      <c r="O72" s="34"/>
      <c r="P72" s="34"/>
      <c r="Q72" s="34"/>
      <c r="R72" s="33"/>
    </row>
    <row r="73" spans="1:18" x14ac:dyDescent="0.2">
      <c r="A73" s="34"/>
      <c r="B73" s="34"/>
      <c r="C73" s="34"/>
      <c r="D73" s="34"/>
      <c r="E73" s="34"/>
      <c r="F73" s="34"/>
      <c r="G73" s="34"/>
      <c r="H73" s="34"/>
      <c r="I73" s="34"/>
      <c r="J73" s="34"/>
      <c r="K73" s="34"/>
      <c r="L73" s="34"/>
      <c r="M73" s="34"/>
      <c r="N73" s="34"/>
      <c r="O73" s="34"/>
      <c r="P73" s="34"/>
      <c r="Q73" s="34"/>
      <c r="R73" s="33"/>
    </row>
    <row r="74" spans="1:18" x14ac:dyDescent="0.2">
      <c r="A74" s="34"/>
      <c r="B74" s="34"/>
      <c r="C74" s="34"/>
      <c r="D74" s="34"/>
      <c r="E74" s="34"/>
      <c r="F74" s="34"/>
      <c r="G74" s="34"/>
      <c r="H74" s="34"/>
      <c r="I74" s="34"/>
      <c r="J74" s="34"/>
      <c r="K74" s="34"/>
      <c r="L74" s="34"/>
      <c r="M74" s="34"/>
      <c r="N74" s="34"/>
      <c r="O74" s="34"/>
      <c r="P74" s="34"/>
      <c r="Q74" s="34"/>
      <c r="R74" s="33"/>
    </row>
    <row r="75" spans="1:18" x14ac:dyDescent="0.2">
      <c r="A75" s="34"/>
      <c r="B75" s="34"/>
      <c r="C75" s="34"/>
      <c r="D75" s="34"/>
      <c r="E75" s="34"/>
      <c r="F75" s="34"/>
      <c r="G75" s="34"/>
      <c r="H75" s="34"/>
      <c r="I75" s="34"/>
      <c r="J75" s="34"/>
      <c r="K75" s="34"/>
      <c r="L75" s="34"/>
      <c r="M75" s="34"/>
      <c r="N75" s="34"/>
      <c r="O75" s="34"/>
      <c r="P75" s="34"/>
      <c r="Q75" s="34"/>
      <c r="R75" s="33"/>
    </row>
    <row r="76" spans="1:18" x14ac:dyDescent="0.2">
      <c r="A76" s="34"/>
      <c r="B76" s="34"/>
      <c r="C76" s="34"/>
      <c r="D76" s="34"/>
      <c r="E76" s="34"/>
      <c r="F76" s="34"/>
      <c r="G76" s="34"/>
      <c r="H76" s="34"/>
      <c r="I76" s="34"/>
      <c r="J76" s="34"/>
      <c r="K76" s="34"/>
      <c r="L76" s="34"/>
      <c r="M76" s="34"/>
      <c r="N76" s="34"/>
      <c r="O76" s="34"/>
      <c r="P76" s="34"/>
      <c r="Q76" s="34"/>
      <c r="R76" s="33"/>
    </row>
    <row r="77" spans="1:18" x14ac:dyDescent="0.2">
      <c r="A77" s="34"/>
      <c r="B77" s="34"/>
      <c r="C77" s="34"/>
      <c r="D77" s="34"/>
      <c r="E77" s="34"/>
      <c r="F77" s="34"/>
      <c r="G77" s="34"/>
      <c r="H77" s="34"/>
      <c r="I77" s="34"/>
      <c r="J77" s="34"/>
      <c r="K77" s="34"/>
      <c r="L77" s="34"/>
      <c r="M77" s="34"/>
      <c r="N77" s="34"/>
      <c r="O77" s="34"/>
      <c r="P77" s="34"/>
      <c r="Q77" s="34"/>
      <c r="R77" s="33"/>
    </row>
    <row r="78" spans="1:18" x14ac:dyDescent="0.2">
      <c r="A78" s="34"/>
      <c r="B78" s="34"/>
      <c r="C78" s="34"/>
      <c r="D78" s="34"/>
      <c r="E78" s="34"/>
      <c r="F78" s="34"/>
      <c r="G78" s="34"/>
      <c r="H78" s="34"/>
      <c r="I78" s="34"/>
      <c r="J78" s="34"/>
      <c r="K78" s="34"/>
      <c r="L78" s="34"/>
      <c r="M78" s="34"/>
      <c r="N78" s="34"/>
      <c r="O78" s="34"/>
      <c r="P78" s="34"/>
      <c r="Q78" s="34"/>
      <c r="R78" s="33"/>
    </row>
    <row r="79" spans="1:18" x14ac:dyDescent="0.2">
      <c r="A79" s="34"/>
      <c r="B79" s="34"/>
      <c r="C79" s="34"/>
      <c r="D79" s="34"/>
      <c r="E79" s="34"/>
      <c r="F79" s="34"/>
      <c r="G79" s="34"/>
      <c r="H79" s="34"/>
      <c r="I79" s="34"/>
      <c r="J79" s="34"/>
      <c r="K79" s="34"/>
      <c r="L79" s="34"/>
      <c r="M79" s="34"/>
      <c r="N79" s="34"/>
      <c r="O79" s="34"/>
      <c r="P79" s="34"/>
      <c r="Q79" s="34"/>
      <c r="R79" s="33"/>
    </row>
    <row r="80" spans="1:18" x14ac:dyDescent="0.2">
      <c r="A80" s="34"/>
      <c r="B80" s="34"/>
      <c r="C80" s="34"/>
      <c r="D80" s="34"/>
      <c r="E80" s="34"/>
      <c r="F80" s="34"/>
      <c r="G80" s="34"/>
      <c r="H80" s="34"/>
      <c r="I80" s="34"/>
      <c r="J80" s="34"/>
      <c r="K80" s="34"/>
      <c r="L80" s="34"/>
      <c r="M80" s="34"/>
      <c r="N80" s="34"/>
      <c r="O80" s="34"/>
      <c r="P80" s="34"/>
      <c r="Q80" s="34"/>
      <c r="R80" s="33"/>
    </row>
    <row r="81" spans="1:18" x14ac:dyDescent="0.2">
      <c r="A81" s="34"/>
      <c r="B81" s="34"/>
      <c r="C81" s="34"/>
      <c r="D81" s="34"/>
      <c r="E81" s="34"/>
      <c r="F81" s="34"/>
      <c r="G81" s="34"/>
      <c r="H81" s="34"/>
      <c r="I81" s="34"/>
      <c r="J81" s="34"/>
      <c r="K81" s="34"/>
      <c r="L81" s="34"/>
      <c r="M81" s="34"/>
      <c r="N81" s="34"/>
      <c r="O81" s="34"/>
      <c r="P81" s="34"/>
      <c r="Q81" s="34"/>
      <c r="R81" s="33"/>
    </row>
    <row r="82" spans="1:18" x14ac:dyDescent="0.2">
      <c r="A82" s="34"/>
      <c r="B82" s="34"/>
      <c r="C82" s="34"/>
      <c r="D82" s="34"/>
      <c r="E82" s="34"/>
      <c r="F82" s="34"/>
      <c r="G82" s="34"/>
      <c r="H82" s="34"/>
      <c r="I82" s="34"/>
      <c r="J82" s="34"/>
      <c r="K82" s="34"/>
      <c r="L82" s="34"/>
      <c r="M82" s="34"/>
      <c r="N82" s="34"/>
      <c r="O82" s="34"/>
      <c r="P82" s="34"/>
      <c r="Q82" s="34"/>
      <c r="R82" s="33"/>
    </row>
    <row r="83" spans="1:18" x14ac:dyDescent="0.2">
      <c r="A83" s="34"/>
      <c r="B83" s="34"/>
      <c r="C83" s="34"/>
      <c r="D83" s="34"/>
      <c r="E83" s="34"/>
      <c r="F83" s="34"/>
      <c r="G83" s="34"/>
      <c r="H83" s="34"/>
      <c r="I83" s="34"/>
      <c r="J83" s="34"/>
      <c r="K83" s="34"/>
      <c r="L83" s="34"/>
      <c r="M83" s="34"/>
      <c r="N83" s="34"/>
      <c r="O83" s="34"/>
      <c r="P83" s="34"/>
      <c r="Q83" s="34"/>
      <c r="R83" s="33"/>
    </row>
    <row r="84" spans="1:18" x14ac:dyDescent="0.2">
      <c r="A84" s="34"/>
      <c r="B84" s="34"/>
      <c r="C84" s="34"/>
      <c r="D84" s="34"/>
      <c r="E84" s="34"/>
      <c r="F84" s="34"/>
      <c r="G84" s="34"/>
      <c r="H84" s="34"/>
      <c r="I84" s="34"/>
      <c r="J84" s="34"/>
      <c r="K84" s="34"/>
      <c r="L84" s="34"/>
      <c r="M84" s="34"/>
      <c r="N84" s="34"/>
      <c r="O84" s="34"/>
      <c r="P84" s="34"/>
      <c r="Q84" s="34"/>
      <c r="R84" s="33"/>
    </row>
    <row r="85" spans="1:18" x14ac:dyDescent="0.2">
      <c r="A85" s="34"/>
      <c r="B85" s="34"/>
      <c r="C85" s="34"/>
      <c r="D85" s="34"/>
      <c r="E85" s="34"/>
      <c r="F85" s="34"/>
      <c r="G85" s="34"/>
      <c r="H85" s="34"/>
      <c r="I85" s="34"/>
      <c r="J85" s="34"/>
      <c r="K85" s="34"/>
      <c r="L85" s="34"/>
      <c r="M85" s="34"/>
      <c r="N85" s="34"/>
      <c r="O85" s="34"/>
      <c r="P85" s="34"/>
      <c r="Q85" s="34"/>
      <c r="R85" s="33"/>
    </row>
    <row r="86" spans="1:18" x14ac:dyDescent="0.2">
      <c r="A86" s="34"/>
      <c r="B86" s="34"/>
      <c r="C86" s="34"/>
      <c r="D86" s="34"/>
      <c r="E86" s="34"/>
      <c r="F86" s="34"/>
      <c r="G86" s="34"/>
      <c r="H86" s="34"/>
      <c r="I86" s="34"/>
      <c r="J86" s="34"/>
      <c r="K86" s="34"/>
      <c r="L86" s="34"/>
      <c r="M86" s="34"/>
      <c r="N86" s="34"/>
      <c r="O86" s="34"/>
      <c r="P86" s="34"/>
      <c r="Q86" s="34"/>
      <c r="R86" s="33"/>
    </row>
    <row r="87" spans="1:18" x14ac:dyDescent="0.2">
      <c r="A87" s="34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3"/>
    </row>
    <row r="88" spans="1:18" x14ac:dyDescent="0.2">
      <c r="A88" s="34"/>
      <c r="B88" s="34"/>
      <c r="C88" s="34"/>
      <c r="D88" s="34"/>
      <c r="E88" s="34"/>
      <c r="F88" s="34"/>
      <c r="G88" s="34"/>
      <c r="H88" s="34"/>
      <c r="I88" s="34"/>
      <c r="J88" s="34"/>
      <c r="K88" s="34"/>
      <c r="L88" s="34"/>
      <c r="M88" s="34"/>
      <c r="N88" s="34"/>
      <c r="O88" s="34"/>
      <c r="P88" s="34"/>
      <c r="Q88" s="34"/>
      <c r="R88" s="33"/>
    </row>
    <row r="89" spans="1:18" x14ac:dyDescent="0.2">
      <c r="A89" s="34"/>
      <c r="B89" s="34"/>
      <c r="C89" s="34"/>
      <c r="D89" s="34"/>
      <c r="E89" s="34"/>
      <c r="F89" s="34"/>
      <c r="G89" s="34"/>
      <c r="H89" s="34"/>
      <c r="I89" s="34"/>
      <c r="J89" s="34"/>
      <c r="K89" s="34"/>
      <c r="L89" s="34"/>
      <c r="M89" s="34"/>
      <c r="N89" s="34"/>
      <c r="O89" s="34"/>
      <c r="P89" s="34"/>
      <c r="Q89" s="34"/>
      <c r="R89" s="33"/>
    </row>
  </sheetData>
  <conditionalFormatting sqref="B10:M10">
    <cfRule type="cellIs" dxfId="57" priority="1" operator="lessThan">
      <formula>0</formula>
    </cfRule>
  </conditionalFormatting>
  <dataValidations count="1">
    <dataValidation type="list" allowBlank="1" showInputMessage="1" showErrorMessage="1" sqref="O6">
      <formula1>$B$14:$M$14</formula1>
    </dataValidation>
  </dataValidations>
  <hyperlinks>
    <hyperlink ref="U1" location="Навигация!A1" display="к навигации"/>
    <hyperlink ref="U2" location="Содержание!A1" display="к содержанию"/>
  </hyperlinks>
  <pageMargins left="0.7" right="0.7" top="0.75" bottom="0.75" header="0.3" footer="0.3"/>
  <pageSetup paperSize="9" orientation="portrait" r:id="rId1"/>
  <ignoredErrors>
    <ignoredError sqref="C16:L17 C15:J15 L15" formulaRange="1"/>
  </ignoredError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Worksheet____19"/>
  <dimension ref="A1:AD38"/>
  <sheetViews>
    <sheetView showGridLines="0" zoomScale="70" zoomScaleNormal="70" zoomScalePageLayoutView="80" workbookViewId="0">
      <pane ySplit="2" topLeftCell="A3" activePane="bottomLeft" state="frozen"/>
      <selection pane="bottomLeft" activeCell="A2" sqref="A2"/>
    </sheetView>
  </sheetViews>
  <sheetFormatPr defaultColWidth="9.42578125" defaultRowHeight="14.25" x14ac:dyDescent="0.2"/>
  <cols>
    <col min="1" max="1" width="12.7109375" style="23" customWidth="1"/>
    <col min="2" max="4" width="8.85546875" style="23" customWidth="1"/>
    <col min="5" max="5" width="11.5703125" style="23" bestFit="1" customWidth="1"/>
    <col min="6" max="20" width="8.85546875" style="23" customWidth="1"/>
    <col min="21" max="21" width="8.85546875" style="22" customWidth="1"/>
    <col min="22" max="22" width="7.42578125" style="22" customWidth="1"/>
    <col min="23" max="16384" width="9.42578125" style="22"/>
  </cols>
  <sheetData>
    <row r="1" spans="1:30" s="6" customFormat="1" ht="17.850000000000001" customHeight="1" x14ac:dyDescent="0.35">
      <c r="A1" s="151"/>
      <c r="B1" s="24"/>
      <c r="C1" s="26"/>
      <c r="D1" s="24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148"/>
      <c r="V1" s="147" t="s">
        <v>176</v>
      </c>
    </row>
    <row r="2" spans="1:30" s="6" customFormat="1" ht="24.75" customHeight="1" x14ac:dyDescent="0.35">
      <c r="A2" s="151" t="s">
        <v>531</v>
      </c>
      <c r="B2" s="24"/>
      <c r="C2" s="26"/>
      <c r="D2" s="24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27"/>
      <c r="S2" s="27"/>
      <c r="T2" s="27"/>
      <c r="U2" s="148"/>
      <c r="V2" s="147" t="s">
        <v>14</v>
      </c>
    </row>
    <row r="3" spans="1:30" s="40" customFormat="1" x14ac:dyDescent="0.2">
      <c r="A3" s="38"/>
      <c r="B3" s="38"/>
      <c r="C3" s="38"/>
      <c r="D3" s="38"/>
      <c r="E3" s="38"/>
      <c r="F3" s="38"/>
      <c r="G3" s="38"/>
      <c r="H3" s="38"/>
      <c r="I3" s="38"/>
      <c r="J3" s="38"/>
      <c r="K3" s="38"/>
      <c r="L3" s="38"/>
      <c r="M3" s="38"/>
      <c r="N3" s="38"/>
      <c r="O3" s="38"/>
      <c r="P3" s="38"/>
      <c r="Q3" s="38"/>
      <c r="R3" s="38"/>
      <c r="S3" s="39"/>
      <c r="T3" s="38"/>
    </row>
    <row r="4" spans="1:30" s="40" customFormat="1" ht="16.350000000000001" customHeight="1" x14ac:dyDescent="0.25">
      <c r="A4" s="145" t="s">
        <v>519</v>
      </c>
      <c r="B4" s="210"/>
      <c r="C4" s="210"/>
      <c r="D4" s="210"/>
      <c r="E4" s="210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9"/>
      <c r="T4" s="38"/>
    </row>
    <row r="5" spans="1:30" ht="8.4499999999999993" customHeight="1" x14ac:dyDescent="0.25">
      <c r="A5" s="29"/>
      <c r="B5" s="28"/>
    </row>
    <row r="6" spans="1:30" ht="15" thickBot="1" x14ac:dyDescent="0.25">
      <c r="A6" s="87"/>
      <c r="B6" s="123">
        <v>43101</v>
      </c>
      <c r="C6" s="123">
        <v>43132</v>
      </c>
      <c r="D6" s="123">
        <v>43160</v>
      </c>
      <c r="E6" s="123">
        <v>43191</v>
      </c>
      <c r="F6" s="123">
        <v>43221</v>
      </c>
      <c r="G6" s="123">
        <v>43252</v>
      </c>
      <c r="H6" s="123">
        <v>43282</v>
      </c>
      <c r="I6" s="123">
        <v>43313</v>
      </c>
      <c r="J6" s="123">
        <v>43344</v>
      </c>
      <c r="K6" s="123">
        <v>43374</v>
      </c>
      <c r="L6" s="123">
        <v>43405</v>
      </c>
      <c r="M6" s="123">
        <v>43435</v>
      </c>
      <c r="N6" s="35"/>
      <c r="O6" s="35"/>
      <c r="P6" s="35"/>
      <c r="Q6" s="35"/>
      <c r="R6" s="35"/>
      <c r="S6" s="35"/>
      <c r="T6" s="35"/>
    </row>
    <row r="7" spans="1:30" x14ac:dyDescent="0.2">
      <c r="A7" s="30">
        <v>2021</v>
      </c>
      <c r="B7" s="93">
        <v>58</v>
      </c>
      <c r="C7" s="93">
        <v>57</v>
      </c>
      <c r="D7" s="93">
        <v>56.334655238095245</v>
      </c>
      <c r="E7" s="93">
        <v>53.346109090909096</v>
      </c>
      <c r="F7" s="93">
        <v>52.670924444444466</v>
      </c>
      <c r="G7" s="93">
        <v>52.175413333333353</v>
      </c>
      <c r="H7" s="93">
        <v>51.470374545454547</v>
      </c>
      <c r="I7" s="93">
        <v>51.949221818181826</v>
      </c>
      <c r="J7" s="93">
        <v>51.645763636363647</v>
      </c>
      <c r="K7" s="93">
        <v>50.096003809523808</v>
      </c>
      <c r="L7" s="93">
        <v>51.450990476190491</v>
      </c>
      <c r="M7" s="93">
        <v>49.673033043478256</v>
      </c>
      <c r="N7" s="35"/>
      <c r="O7" s="35"/>
      <c r="P7" s="35"/>
      <c r="Q7" s="35"/>
      <c r="R7" s="35"/>
      <c r="S7" s="35"/>
      <c r="T7" s="35"/>
    </row>
    <row r="8" spans="1:30" x14ac:dyDescent="0.2">
      <c r="A8" s="30">
        <v>2022</v>
      </c>
      <c r="B8" s="93">
        <v>47.703885000000007</v>
      </c>
      <c r="C8" s="93">
        <v>46.831488888888899</v>
      </c>
      <c r="D8" s="93">
        <v>46.405305454545456</v>
      </c>
      <c r="E8" s="93">
        <v>30</v>
      </c>
      <c r="F8" s="93">
        <v>37</v>
      </c>
      <c r="G8" s="93"/>
      <c r="H8" s="93"/>
      <c r="I8" s="93"/>
      <c r="J8" s="93"/>
      <c r="K8" s="93"/>
      <c r="L8" s="93"/>
      <c r="M8" s="93"/>
      <c r="N8" s="34"/>
      <c r="O8" s="34"/>
      <c r="P8" s="34"/>
      <c r="Q8" s="34"/>
      <c r="R8" s="34"/>
      <c r="S8" s="34"/>
      <c r="T8" s="34"/>
    </row>
    <row r="9" spans="1:30" x14ac:dyDescent="0.2">
      <c r="B9" s="35"/>
      <c r="C9" s="35"/>
      <c r="D9" s="35"/>
      <c r="E9" s="35"/>
      <c r="F9" s="35"/>
      <c r="G9" s="35"/>
      <c r="H9" s="35"/>
      <c r="I9" s="35"/>
      <c r="J9" s="35"/>
      <c r="K9" s="35"/>
      <c r="L9" s="35"/>
      <c r="M9" s="35"/>
      <c r="N9" s="35"/>
      <c r="O9" s="35"/>
      <c r="P9" s="35"/>
      <c r="Q9" s="35"/>
      <c r="R9" s="35"/>
      <c r="S9" s="35"/>
    </row>
    <row r="10" spans="1:30" x14ac:dyDescent="0.2">
      <c r="A10" s="42" t="s">
        <v>63</v>
      </c>
      <c r="B10" s="35"/>
      <c r="C10" s="35"/>
      <c r="D10" s="35"/>
      <c r="E10" s="35"/>
      <c r="F10" s="35"/>
      <c r="G10" s="35"/>
      <c r="H10" s="35"/>
      <c r="I10" s="35"/>
      <c r="J10" s="35"/>
      <c r="K10" s="35"/>
      <c r="L10" s="35"/>
      <c r="M10" s="35"/>
      <c r="N10" s="35"/>
      <c r="O10" s="35"/>
      <c r="P10" s="35"/>
      <c r="Q10" s="35"/>
      <c r="R10" s="35"/>
      <c r="S10" s="35"/>
    </row>
    <row r="11" spans="1:30" x14ac:dyDescent="0.2">
      <c r="B11" s="34"/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  <c r="O11" s="34"/>
      <c r="P11" s="34"/>
      <c r="Q11" s="34"/>
      <c r="R11" s="34"/>
      <c r="S11" s="34"/>
      <c r="T11" s="34"/>
      <c r="U11" s="34"/>
      <c r="V11" s="34"/>
    </row>
    <row r="12" spans="1:30" ht="20.25" x14ac:dyDescent="0.3">
      <c r="A12" s="140" t="s">
        <v>281</v>
      </c>
      <c r="B12" s="127"/>
      <c r="C12" s="127"/>
      <c r="D12" s="127"/>
      <c r="E12" s="127"/>
      <c r="F12" s="127"/>
      <c r="G12" s="127"/>
      <c r="H12" s="127"/>
      <c r="I12" s="127"/>
      <c r="J12" s="127"/>
      <c r="K12" s="127"/>
      <c r="L12" s="337" t="s">
        <v>282</v>
      </c>
      <c r="M12" s="127"/>
      <c r="N12" s="127"/>
      <c r="O12" s="127"/>
      <c r="P12" s="127"/>
      <c r="Q12" s="127"/>
      <c r="R12" s="127"/>
      <c r="S12" s="127"/>
      <c r="T12" s="127"/>
      <c r="U12" s="127"/>
      <c r="V12" s="127"/>
    </row>
    <row r="13" spans="1:30" x14ac:dyDescent="0.2">
      <c r="A13" s="34"/>
      <c r="B13" s="34"/>
      <c r="C13" s="34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  <c r="O13" s="34"/>
      <c r="P13" s="34"/>
      <c r="Q13" s="34"/>
      <c r="R13" s="33"/>
    </row>
    <row r="14" spans="1:30" s="23" customFormat="1" x14ac:dyDescent="0.2">
      <c r="A14" s="34"/>
      <c r="B14" s="34"/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  <c r="O14" s="34"/>
      <c r="P14" s="34"/>
      <c r="Q14" s="34"/>
      <c r="R14" s="33"/>
      <c r="U14" s="22"/>
      <c r="V14" s="22"/>
      <c r="W14" s="22"/>
      <c r="X14" s="22"/>
      <c r="Y14" s="22"/>
      <c r="Z14" s="22"/>
      <c r="AA14" s="22"/>
      <c r="AB14" s="22"/>
      <c r="AC14" s="22"/>
      <c r="AD14" s="22"/>
    </row>
    <row r="30" spans="1:30" ht="20.25" x14ac:dyDescent="0.3">
      <c r="A30" s="140" t="s">
        <v>118</v>
      </c>
      <c r="B30" s="127"/>
      <c r="C30" s="127"/>
      <c r="D30" s="127"/>
      <c r="E30" s="127"/>
      <c r="F30" s="127"/>
      <c r="G30" s="127"/>
      <c r="H30" s="127"/>
      <c r="I30" s="127"/>
      <c r="J30" s="127"/>
      <c r="K30" s="127"/>
      <c r="L30" s="337" t="s">
        <v>162</v>
      </c>
      <c r="M30" s="127"/>
      <c r="N30" s="127"/>
      <c r="O30" s="127"/>
      <c r="P30" s="127"/>
      <c r="Q30" s="127"/>
      <c r="R30" s="127"/>
      <c r="S30" s="127"/>
      <c r="T30" s="127"/>
      <c r="U30" s="127"/>
      <c r="V30" s="127"/>
    </row>
    <row r="31" spans="1:30" s="23" customFormat="1" x14ac:dyDescent="0.2">
      <c r="A31" s="34"/>
      <c r="B31" s="34"/>
      <c r="C31" s="34"/>
      <c r="D31" s="34"/>
      <c r="E31" s="34"/>
      <c r="F31" s="34"/>
      <c r="G31" s="34"/>
      <c r="H31" s="34"/>
      <c r="I31" s="34"/>
      <c r="J31" s="34"/>
      <c r="K31" s="34"/>
      <c r="L31" s="34"/>
      <c r="M31" s="34"/>
      <c r="N31" s="34"/>
      <c r="O31" s="34"/>
      <c r="P31" s="34"/>
      <c r="Q31" s="34"/>
      <c r="R31" s="33"/>
      <c r="U31" s="22"/>
      <c r="V31" s="22"/>
      <c r="W31" s="22"/>
      <c r="X31" s="22"/>
      <c r="Y31" s="22"/>
      <c r="Z31" s="22"/>
      <c r="AA31" s="22"/>
      <c r="AB31" s="22"/>
      <c r="AC31" s="22"/>
      <c r="AD31" s="22"/>
    </row>
    <row r="32" spans="1:30" s="23" customFormat="1" x14ac:dyDescent="0.2">
      <c r="A32" s="34"/>
      <c r="B32" s="34"/>
      <c r="C32" s="34"/>
      <c r="D32" s="34"/>
      <c r="E32" s="34"/>
      <c r="F32" s="34"/>
      <c r="G32" s="34"/>
      <c r="H32" s="34"/>
      <c r="I32" s="34"/>
      <c r="J32" s="34"/>
      <c r="K32" s="34"/>
      <c r="L32" s="34"/>
      <c r="M32" s="34"/>
      <c r="N32" s="34"/>
      <c r="O32" s="34"/>
      <c r="P32" s="34"/>
      <c r="Q32" s="34"/>
      <c r="R32" s="33"/>
      <c r="U32" s="22"/>
      <c r="V32" s="22"/>
      <c r="W32" s="22"/>
      <c r="X32" s="22"/>
      <c r="Y32" s="22"/>
      <c r="Z32" s="22"/>
      <c r="AA32" s="22"/>
      <c r="AB32" s="22"/>
      <c r="AC32" s="22"/>
      <c r="AD32" s="22"/>
    </row>
    <row r="33" spans="1:30" s="23" customFormat="1" x14ac:dyDescent="0.2">
      <c r="A33" s="34"/>
      <c r="B33" s="34"/>
      <c r="C33" s="34"/>
      <c r="D33" s="34"/>
      <c r="E33" s="34"/>
      <c r="F33" s="34"/>
      <c r="G33" s="34"/>
      <c r="H33" s="34"/>
      <c r="I33" s="34"/>
      <c r="J33" s="34"/>
      <c r="K33" s="34"/>
      <c r="L33" s="34"/>
      <c r="M33" s="34"/>
      <c r="N33" s="34"/>
      <c r="O33" s="34"/>
      <c r="P33" s="34"/>
      <c r="Q33" s="34"/>
      <c r="R33" s="33"/>
      <c r="U33" s="22"/>
      <c r="V33" s="22"/>
      <c r="W33" s="22"/>
      <c r="X33" s="22"/>
      <c r="Y33" s="22"/>
      <c r="Z33" s="22"/>
      <c r="AA33" s="22"/>
      <c r="AB33" s="22"/>
      <c r="AC33" s="22"/>
      <c r="AD33" s="22"/>
    </row>
    <row r="34" spans="1:30" s="23" customFormat="1" x14ac:dyDescent="0.2">
      <c r="A34" s="34"/>
      <c r="B34" s="34"/>
      <c r="C34" s="34"/>
      <c r="D34" s="34"/>
      <c r="E34" s="34"/>
      <c r="F34" s="34"/>
      <c r="G34" s="34"/>
      <c r="H34" s="34"/>
      <c r="I34" s="34"/>
      <c r="J34" s="34"/>
      <c r="K34" s="34"/>
      <c r="L34" s="34"/>
      <c r="M34" s="34"/>
      <c r="N34" s="34"/>
      <c r="O34" s="34"/>
      <c r="P34" s="34"/>
      <c r="Q34" s="34"/>
      <c r="R34" s="33"/>
      <c r="U34" s="22"/>
      <c r="V34" s="22"/>
      <c r="W34" s="22"/>
      <c r="X34" s="22"/>
      <c r="Y34" s="22"/>
      <c r="Z34" s="22"/>
      <c r="AA34" s="22"/>
      <c r="AB34" s="22"/>
      <c r="AC34" s="22"/>
      <c r="AD34" s="22"/>
    </row>
    <row r="35" spans="1:30" s="23" customFormat="1" x14ac:dyDescent="0.2">
      <c r="A35" s="34"/>
      <c r="B35" s="34"/>
      <c r="C35" s="34"/>
      <c r="D35" s="34"/>
      <c r="E35" s="34"/>
      <c r="F35" s="34"/>
      <c r="G35" s="34"/>
      <c r="H35" s="34"/>
      <c r="I35" s="34"/>
      <c r="J35" s="34"/>
      <c r="K35" s="34"/>
      <c r="L35" s="34"/>
      <c r="M35" s="34"/>
      <c r="N35" s="34"/>
      <c r="O35" s="34"/>
      <c r="P35" s="34"/>
      <c r="Q35" s="34"/>
      <c r="R35" s="33"/>
      <c r="U35" s="22"/>
      <c r="V35" s="22"/>
      <c r="W35" s="22"/>
      <c r="X35" s="22"/>
      <c r="Y35" s="22"/>
      <c r="Z35" s="22"/>
      <c r="AA35" s="22"/>
      <c r="AB35" s="22"/>
      <c r="AC35" s="22"/>
      <c r="AD35" s="22"/>
    </row>
    <row r="36" spans="1:30" s="23" customFormat="1" x14ac:dyDescent="0.2">
      <c r="A36" s="34"/>
      <c r="B36" s="34"/>
      <c r="C36" s="34"/>
      <c r="D36" s="34"/>
      <c r="E36" s="34"/>
      <c r="F36" s="34"/>
      <c r="G36" s="34"/>
      <c r="H36" s="34"/>
      <c r="I36" s="34"/>
      <c r="J36" s="34"/>
      <c r="K36" s="34"/>
      <c r="L36" s="34"/>
      <c r="M36" s="34"/>
      <c r="N36" s="34"/>
      <c r="O36" s="34"/>
      <c r="P36" s="34"/>
      <c r="Q36" s="34"/>
      <c r="R36" s="33"/>
      <c r="U36" s="22"/>
      <c r="V36" s="22"/>
      <c r="W36" s="22"/>
      <c r="X36" s="22"/>
      <c r="Y36" s="22"/>
      <c r="Z36" s="22"/>
      <c r="AA36" s="22"/>
      <c r="AB36" s="22"/>
      <c r="AC36" s="22"/>
      <c r="AD36" s="22"/>
    </row>
    <row r="37" spans="1:30" x14ac:dyDescent="0.2">
      <c r="A37" s="34"/>
      <c r="B37" s="34"/>
      <c r="C37" s="34"/>
      <c r="D37" s="34"/>
      <c r="E37" s="34"/>
      <c r="F37" s="34"/>
      <c r="G37" s="34"/>
      <c r="H37" s="34"/>
      <c r="I37" s="34"/>
      <c r="J37" s="34"/>
      <c r="K37" s="34"/>
      <c r="L37" s="34"/>
      <c r="M37" s="34"/>
      <c r="N37" s="34"/>
      <c r="O37" s="34"/>
      <c r="P37" s="34"/>
      <c r="Q37" s="34"/>
      <c r="R37" s="33"/>
    </row>
    <row r="38" spans="1:30" x14ac:dyDescent="0.2">
      <c r="A38" s="34"/>
      <c r="B38" s="34"/>
      <c r="C38" s="34"/>
      <c r="D38" s="34"/>
      <c r="E38" s="34"/>
      <c r="F38" s="34"/>
      <c r="G38" s="34"/>
      <c r="H38" s="34"/>
      <c r="I38" s="34"/>
      <c r="J38" s="34"/>
      <c r="K38" s="34"/>
      <c r="L38" s="34"/>
      <c r="M38" s="34"/>
      <c r="N38" s="34"/>
      <c r="O38" s="34"/>
      <c r="P38" s="34"/>
      <c r="Q38" s="34"/>
      <c r="R38" s="33"/>
    </row>
  </sheetData>
  <hyperlinks>
    <hyperlink ref="V1" location="Навигация!A1" display="к навигации"/>
    <hyperlink ref="V2" location="Содержание!A1" display="к содержанию"/>
  </hyperlink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Worksheet____20"/>
  <dimension ref="A1:AD50"/>
  <sheetViews>
    <sheetView showGridLines="0" zoomScale="70" zoomScaleNormal="70" zoomScalePageLayoutView="80" workbookViewId="0">
      <pane ySplit="2" topLeftCell="A3" activePane="bottomLeft" state="frozen"/>
      <selection pane="bottomLeft" activeCell="A2" sqref="A2"/>
    </sheetView>
  </sheetViews>
  <sheetFormatPr defaultColWidth="9.42578125" defaultRowHeight="14.25" x14ac:dyDescent="0.2"/>
  <cols>
    <col min="1" max="1" width="9" style="23" customWidth="1"/>
    <col min="2" max="19" width="8.85546875" style="23" customWidth="1"/>
    <col min="20" max="20" width="8.42578125" style="23" customWidth="1"/>
    <col min="21" max="21" width="8.140625" style="23" customWidth="1"/>
    <col min="22" max="22" width="7.140625" style="22" customWidth="1"/>
    <col min="23" max="16384" width="9.42578125" style="22"/>
  </cols>
  <sheetData>
    <row r="1" spans="1:23" s="6" customFormat="1" ht="17.850000000000001" customHeight="1" x14ac:dyDescent="0.35">
      <c r="A1" s="151"/>
      <c r="B1" s="24"/>
      <c r="C1" s="26"/>
      <c r="D1" s="24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147" t="s">
        <v>176</v>
      </c>
    </row>
    <row r="2" spans="1:23" s="6" customFormat="1" ht="24.75" customHeight="1" x14ac:dyDescent="0.35">
      <c r="A2" s="151" t="s">
        <v>532</v>
      </c>
      <c r="B2" s="24"/>
      <c r="C2" s="26"/>
      <c r="D2" s="24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27"/>
      <c r="S2" s="27"/>
      <c r="T2" s="27"/>
      <c r="U2" s="27"/>
      <c r="V2" s="27"/>
      <c r="W2" s="147" t="s">
        <v>14</v>
      </c>
    </row>
    <row r="3" spans="1:23" s="6" customFormat="1" ht="13.7" customHeight="1" x14ac:dyDescent="0.35">
      <c r="A3" s="211"/>
      <c r="B3" s="92"/>
      <c r="C3" s="212"/>
      <c r="D3" s="92"/>
      <c r="E3" s="213"/>
      <c r="F3" s="213"/>
      <c r="G3" s="213"/>
      <c r="H3" s="213"/>
      <c r="I3" s="213"/>
      <c r="J3" s="213"/>
      <c r="K3" s="213"/>
      <c r="L3" s="213"/>
      <c r="M3" s="213"/>
      <c r="N3" s="213"/>
      <c r="O3" s="213"/>
      <c r="P3" s="213"/>
      <c r="Q3" s="213"/>
      <c r="R3" s="213"/>
      <c r="S3" s="213"/>
      <c r="T3" s="213"/>
      <c r="U3" s="213"/>
      <c r="V3" s="213"/>
      <c r="W3" s="197"/>
    </row>
    <row r="4" spans="1:23" ht="15" x14ac:dyDescent="0.25">
      <c r="A4" s="29" t="s">
        <v>64</v>
      </c>
      <c r="B4" s="28"/>
    </row>
    <row r="5" spans="1:23" x14ac:dyDescent="0.2">
      <c r="A5" s="30" t="s">
        <v>67</v>
      </c>
      <c r="B5" s="28"/>
    </row>
    <row r="6" spans="1:23" ht="8.4499999999999993" customHeight="1" x14ac:dyDescent="0.25">
      <c r="A6" s="29"/>
      <c r="B6" s="28"/>
    </row>
    <row r="7" spans="1:23" ht="15" thickBot="1" x14ac:dyDescent="0.25">
      <c r="A7" s="83"/>
      <c r="B7" s="90">
        <v>44197</v>
      </c>
      <c r="C7" s="90">
        <v>44228</v>
      </c>
      <c r="D7" s="90">
        <v>44256</v>
      </c>
      <c r="E7" s="90">
        <v>44287</v>
      </c>
      <c r="F7" s="90">
        <v>44317</v>
      </c>
      <c r="G7" s="90">
        <v>44348</v>
      </c>
      <c r="H7" s="90">
        <v>44378</v>
      </c>
      <c r="I7" s="90">
        <v>44409</v>
      </c>
      <c r="J7" s="90">
        <v>44440</v>
      </c>
      <c r="K7" s="90">
        <v>44470</v>
      </c>
      <c r="L7" s="90">
        <v>44501</v>
      </c>
      <c r="M7" s="90">
        <v>44531</v>
      </c>
      <c r="N7" s="90">
        <v>44562</v>
      </c>
      <c r="O7" s="90">
        <v>44593</v>
      </c>
      <c r="P7" s="90">
        <v>44621</v>
      </c>
      <c r="Q7" s="90">
        <v>44652</v>
      </c>
      <c r="R7" s="90">
        <v>44682</v>
      </c>
      <c r="S7" s="90">
        <v>44713</v>
      </c>
      <c r="T7" s="35"/>
      <c r="U7" s="35"/>
    </row>
    <row r="8" spans="1:23" x14ac:dyDescent="0.2">
      <c r="A8" s="30" t="s">
        <v>65</v>
      </c>
      <c r="B8" s="35">
        <v>27.500000000000004</v>
      </c>
      <c r="C8" s="35">
        <v>30.250000000000007</v>
      </c>
      <c r="D8" s="35">
        <v>34</v>
      </c>
      <c r="E8" s="35">
        <v>38</v>
      </c>
      <c r="F8" s="35">
        <v>41</v>
      </c>
      <c r="G8" s="35">
        <v>44.289025000000031</v>
      </c>
      <c r="H8" s="35">
        <v>48.717927500000037</v>
      </c>
      <c r="I8" s="35">
        <v>53.589720250000049</v>
      </c>
      <c r="J8" s="35">
        <v>58.948692275000056</v>
      </c>
      <c r="K8" s="35">
        <v>62</v>
      </c>
      <c r="L8" s="35">
        <v>64</v>
      </c>
      <c r="M8" s="35">
        <v>67</v>
      </c>
      <c r="N8" s="35"/>
      <c r="O8" s="35"/>
      <c r="P8" s="35"/>
      <c r="Q8" s="35"/>
      <c r="R8" s="35"/>
      <c r="S8" s="35"/>
      <c r="T8" s="35"/>
      <c r="U8" s="35"/>
    </row>
    <row r="9" spans="1:23" x14ac:dyDescent="0.2">
      <c r="A9" s="30" t="s">
        <v>66</v>
      </c>
      <c r="B9" s="35"/>
      <c r="C9" s="35"/>
      <c r="D9" s="35"/>
      <c r="E9" s="35"/>
      <c r="F9" s="35"/>
      <c r="G9" s="35"/>
      <c r="H9" s="35"/>
      <c r="I9" s="35"/>
      <c r="J9" s="35"/>
      <c r="K9" s="35"/>
      <c r="L9" s="35"/>
      <c r="M9" s="50">
        <f>M8</f>
        <v>67</v>
      </c>
      <c r="N9" s="35">
        <v>69</v>
      </c>
      <c r="O9" s="35">
        <v>72</v>
      </c>
      <c r="P9" s="35">
        <v>74</v>
      </c>
      <c r="Q9" s="35">
        <v>76</v>
      </c>
      <c r="R9" s="35">
        <v>77</v>
      </c>
      <c r="S9" s="35">
        <v>80</v>
      </c>
      <c r="T9" s="34"/>
      <c r="U9" s="34"/>
    </row>
    <row r="10" spans="1:23" x14ac:dyDescent="0.2">
      <c r="A10" s="42"/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34"/>
      <c r="O10" s="34"/>
      <c r="P10" s="34"/>
      <c r="Q10" s="34"/>
      <c r="R10" s="34"/>
      <c r="S10" s="34"/>
      <c r="T10" s="34"/>
      <c r="U10" s="34"/>
    </row>
    <row r="11" spans="1:23" x14ac:dyDescent="0.2">
      <c r="A11" s="42" t="s">
        <v>63</v>
      </c>
      <c r="B11" s="35"/>
      <c r="C11" s="35"/>
      <c r="D11" s="35"/>
      <c r="E11" s="35"/>
      <c r="F11" s="35"/>
      <c r="G11" s="35"/>
      <c r="H11" s="35"/>
      <c r="I11" s="35"/>
      <c r="J11" s="35"/>
      <c r="K11" s="35"/>
      <c r="L11" s="35"/>
      <c r="M11" s="35"/>
      <c r="N11" s="35"/>
      <c r="O11" s="35"/>
      <c r="P11" s="35"/>
      <c r="Q11" s="35"/>
      <c r="R11" s="35"/>
      <c r="S11" s="35"/>
    </row>
    <row r="12" spans="1:23" x14ac:dyDescent="0.2">
      <c r="A12" s="36"/>
      <c r="B12" s="35"/>
      <c r="C12" s="35"/>
      <c r="D12" s="35"/>
      <c r="E12" s="35"/>
      <c r="F12" s="35"/>
      <c r="G12" s="35"/>
      <c r="H12" s="35"/>
      <c r="I12" s="35"/>
      <c r="J12" s="35"/>
      <c r="K12" s="35"/>
      <c r="L12" s="35"/>
      <c r="M12" s="35"/>
      <c r="N12" s="35"/>
      <c r="O12" s="35"/>
      <c r="P12" s="35"/>
      <c r="Q12" s="35"/>
      <c r="R12" s="35"/>
      <c r="S12" s="35"/>
    </row>
    <row r="13" spans="1:23" ht="20.25" x14ac:dyDescent="0.3">
      <c r="A13" s="140" t="s">
        <v>119</v>
      </c>
      <c r="B13" s="127"/>
      <c r="C13" s="127"/>
      <c r="D13" s="127"/>
      <c r="E13" s="127"/>
      <c r="F13" s="127"/>
      <c r="G13" s="127"/>
      <c r="H13" s="127"/>
      <c r="I13" s="127"/>
      <c r="J13" s="127"/>
      <c r="K13" s="127"/>
      <c r="L13" s="127"/>
      <c r="M13" s="140" t="s">
        <v>120</v>
      </c>
      <c r="N13" s="140"/>
      <c r="O13" s="127"/>
      <c r="P13" s="127"/>
      <c r="Q13" s="127"/>
      <c r="R13" s="127"/>
      <c r="S13" s="127"/>
      <c r="T13" s="127"/>
      <c r="U13" s="127"/>
      <c r="V13" s="127"/>
      <c r="W13" s="127"/>
    </row>
    <row r="14" spans="1:23" x14ac:dyDescent="0.2">
      <c r="A14" s="30"/>
      <c r="B14" s="35"/>
      <c r="C14" s="35"/>
      <c r="D14" s="35"/>
      <c r="E14" s="35"/>
      <c r="F14" s="35"/>
      <c r="G14" s="35"/>
      <c r="H14" s="35"/>
      <c r="I14" s="35"/>
      <c r="J14" s="35"/>
      <c r="K14" s="35"/>
      <c r="L14" s="35"/>
      <c r="M14" s="35"/>
      <c r="N14" s="35"/>
      <c r="O14" s="35"/>
      <c r="P14" s="35"/>
      <c r="Q14" s="35"/>
      <c r="R14" s="35"/>
      <c r="S14" s="35"/>
    </row>
    <row r="15" spans="1:23" x14ac:dyDescent="0.2">
      <c r="A15" s="34"/>
      <c r="B15" s="34"/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  <c r="O15" s="34"/>
      <c r="P15" s="34"/>
      <c r="Q15" s="34"/>
      <c r="R15" s="34"/>
      <c r="S15" s="34"/>
      <c r="T15" s="34"/>
      <c r="U15" s="34"/>
      <c r="V15" s="34"/>
    </row>
    <row r="16" spans="1:23" x14ac:dyDescent="0.2">
      <c r="A16" s="34"/>
      <c r="B16" s="34"/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  <c r="O16" s="34"/>
      <c r="P16" s="34"/>
      <c r="Q16" s="34"/>
      <c r="R16" s="33"/>
    </row>
    <row r="17" spans="1:30" s="23" customFormat="1" x14ac:dyDescent="0.2">
      <c r="A17" s="34"/>
      <c r="B17" s="34"/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  <c r="O17" s="34"/>
      <c r="P17" s="34"/>
      <c r="Q17" s="34"/>
      <c r="R17" s="33"/>
      <c r="V17" s="22"/>
      <c r="W17" s="22"/>
      <c r="X17" s="22"/>
      <c r="Y17" s="22"/>
      <c r="Z17" s="22"/>
      <c r="AA17" s="22"/>
      <c r="AB17" s="22"/>
      <c r="AC17" s="22"/>
      <c r="AD17" s="22"/>
    </row>
    <row r="18" spans="1:30" s="23" customFormat="1" x14ac:dyDescent="0.2">
      <c r="A18" s="34"/>
      <c r="B18" s="34"/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  <c r="O18" s="34"/>
      <c r="P18" s="34"/>
      <c r="Q18" s="34"/>
      <c r="R18" s="33"/>
      <c r="V18" s="22"/>
      <c r="W18" s="22"/>
      <c r="X18" s="22"/>
      <c r="Y18" s="22"/>
      <c r="Z18" s="22"/>
      <c r="AA18" s="22"/>
      <c r="AB18" s="22"/>
      <c r="AC18" s="22"/>
      <c r="AD18" s="22"/>
    </row>
    <row r="19" spans="1:30" s="23" customFormat="1" x14ac:dyDescent="0.2">
      <c r="A19" s="34"/>
      <c r="B19" s="34"/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  <c r="O19" s="34"/>
      <c r="P19" s="34"/>
      <c r="Q19" s="34"/>
      <c r="R19" s="33"/>
      <c r="V19" s="22"/>
      <c r="W19" s="22"/>
      <c r="X19" s="22"/>
      <c r="Y19" s="22"/>
      <c r="Z19" s="22"/>
      <c r="AA19" s="22"/>
      <c r="AB19" s="22"/>
      <c r="AC19" s="22"/>
      <c r="AD19" s="22"/>
    </row>
    <row r="20" spans="1:30" s="23" customFormat="1" x14ac:dyDescent="0.2">
      <c r="A20" s="34"/>
      <c r="B20" s="34"/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  <c r="O20" s="34"/>
      <c r="P20" s="34"/>
      <c r="Q20" s="34"/>
      <c r="R20" s="33"/>
      <c r="V20" s="22"/>
      <c r="W20" s="22"/>
      <c r="X20" s="22"/>
      <c r="Y20" s="22"/>
      <c r="Z20" s="22"/>
      <c r="AA20" s="22"/>
      <c r="AB20" s="22"/>
      <c r="AC20" s="22"/>
      <c r="AD20" s="22"/>
    </row>
    <row r="21" spans="1:30" s="23" customFormat="1" x14ac:dyDescent="0.2">
      <c r="A21" s="34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3"/>
      <c r="V21" s="22"/>
      <c r="W21" s="22"/>
      <c r="X21" s="22"/>
      <c r="Y21" s="22"/>
      <c r="Z21" s="22"/>
      <c r="AA21" s="22"/>
      <c r="AB21" s="22"/>
      <c r="AC21" s="22"/>
      <c r="AD21" s="22"/>
    </row>
    <row r="22" spans="1:30" s="23" customFormat="1" x14ac:dyDescent="0.2">
      <c r="A22" s="34"/>
      <c r="B22" s="34"/>
      <c r="C22" s="34"/>
      <c r="D22" s="34"/>
      <c r="E22" s="34"/>
      <c r="F22" s="34"/>
      <c r="G22" s="34"/>
      <c r="H22" s="34"/>
      <c r="I22" s="34"/>
      <c r="J22" s="34"/>
      <c r="K22" s="34"/>
      <c r="L22" s="34"/>
      <c r="M22" s="34"/>
      <c r="N22" s="34"/>
      <c r="O22" s="34"/>
      <c r="P22" s="34"/>
      <c r="Q22" s="34"/>
      <c r="R22" s="33"/>
      <c r="V22" s="22"/>
      <c r="W22" s="22"/>
      <c r="X22" s="22"/>
      <c r="Y22" s="22"/>
      <c r="Z22" s="22"/>
      <c r="AA22" s="22"/>
      <c r="AB22" s="22"/>
      <c r="AC22" s="22"/>
      <c r="AD22" s="22"/>
    </row>
    <row r="23" spans="1:30" s="23" customFormat="1" x14ac:dyDescent="0.2">
      <c r="A23" s="34"/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  <c r="O23" s="34"/>
      <c r="P23" s="34"/>
      <c r="Q23" s="34"/>
      <c r="R23" s="33"/>
      <c r="V23" s="22"/>
      <c r="W23" s="22"/>
      <c r="X23" s="22"/>
      <c r="Y23" s="22"/>
      <c r="Z23" s="22"/>
      <c r="AA23" s="22"/>
      <c r="AB23" s="22"/>
      <c r="AC23" s="22"/>
      <c r="AD23" s="22"/>
    </row>
    <row r="24" spans="1:30" s="23" customFormat="1" x14ac:dyDescent="0.2">
      <c r="A24" s="34"/>
      <c r="B24" s="34"/>
      <c r="C24" s="34"/>
      <c r="D24" s="34"/>
      <c r="E24" s="34"/>
      <c r="F24" s="34"/>
      <c r="G24" s="34"/>
      <c r="H24" s="34"/>
      <c r="I24" s="34"/>
      <c r="J24" s="34"/>
      <c r="K24" s="34"/>
      <c r="L24" s="34"/>
      <c r="M24" s="34"/>
      <c r="N24" s="34"/>
      <c r="O24" s="34"/>
      <c r="P24" s="34"/>
      <c r="Q24" s="34"/>
      <c r="R24" s="33"/>
      <c r="V24" s="22"/>
      <c r="W24" s="22"/>
      <c r="X24" s="22"/>
      <c r="Y24" s="22"/>
      <c r="Z24" s="22"/>
      <c r="AA24" s="22"/>
      <c r="AB24" s="22"/>
      <c r="AC24" s="22"/>
      <c r="AD24" s="22"/>
    </row>
    <row r="25" spans="1:30" s="23" customFormat="1" x14ac:dyDescent="0.2">
      <c r="A25" s="34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3"/>
      <c r="V25" s="22"/>
      <c r="W25" s="22"/>
      <c r="X25" s="22"/>
      <c r="Y25" s="22"/>
      <c r="Z25" s="22"/>
      <c r="AA25" s="22"/>
      <c r="AB25" s="22"/>
      <c r="AC25" s="22"/>
      <c r="AD25" s="22"/>
    </row>
    <row r="26" spans="1:30" s="23" customFormat="1" x14ac:dyDescent="0.2">
      <c r="A26" s="34"/>
      <c r="B26" s="34"/>
      <c r="C26" s="34"/>
      <c r="D26" s="34"/>
      <c r="E26" s="34"/>
      <c r="F26" s="34"/>
      <c r="G26" s="34"/>
      <c r="H26" s="34"/>
      <c r="I26" s="34"/>
      <c r="J26" s="34"/>
      <c r="K26" s="34"/>
      <c r="L26" s="34"/>
      <c r="M26" s="34"/>
      <c r="N26" s="34"/>
      <c r="O26" s="34"/>
      <c r="P26" s="34"/>
      <c r="Q26" s="34"/>
      <c r="R26" s="33"/>
      <c r="V26" s="22"/>
      <c r="W26" s="22"/>
      <c r="X26" s="22"/>
      <c r="Y26" s="22"/>
      <c r="Z26" s="22"/>
      <c r="AA26" s="22"/>
      <c r="AB26" s="22"/>
      <c r="AC26" s="22"/>
      <c r="AD26" s="22"/>
    </row>
    <row r="27" spans="1:30" s="23" customFormat="1" x14ac:dyDescent="0.2">
      <c r="A27" s="34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34"/>
      <c r="Q27" s="34"/>
      <c r="R27" s="33"/>
      <c r="V27" s="22"/>
      <c r="W27" s="22"/>
      <c r="X27" s="22"/>
      <c r="Y27" s="22"/>
      <c r="Z27" s="22"/>
      <c r="AA27" s="22"/>
      <c r="AB27" s="22"/>
      <c r="AC27" s="22"/>
      <c r="AD27" s="22"/>
    </row>
    <row r="28" spans="1:30" s="23" customFormat="1" x14ac:dyDescent="0.2">
      <c r="A28" s="34"/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  <c r="O28" s="34"/>
      <c r="P28" s="34"/>
      <c r="Q28" s="34"/>
      <c r="R28" s="33"/>
      <c r="V28" s="22"/>
      <c r="W28" s="22"/>
      <c r="X28" s="22"/>
      <c r="Y28" s="22"/>
      <c r="Z28" s="22"/>
      <c r="AA28" s="22"/>
      <c r="AB28" s="22"/>
      <c r="AC28" s="22"/>
      <c r="AD28" s="22"/>
    </row>
    <row r="29" spans="1:30" s="23" customFormat="1" x14ac:dyDescent="0.2">
      <c r="A29" s="34"/>
      <c r="B29" s="34"/>
      <c r="C29" s="34"/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  <c r="O29" s="34"/>
      <c r="P29" s="34"/>
      <c r="Q29" s="34"/>
      <c r="R29" s="33"/>
      <c r="V29" s="22"/>
      <c r="W29" s="22"/>
      <c r="X29" s="22"/>
      <c r="Y29" s="22"/>
      <c r="Z29" s="22"/>
      <c r="AA29" s="22"/>
      <c r="AB29" s="22"/>
      <c r="AC29" s="22"/>
      <c r="AD29" s="22"/>
    </row>
    <row r="30" spans="1:30" s="23" customFormat="1" x14ac:dyDescent="0.2">
      <c r="N30" s="34"/>
      <c r="O30" s="34"/>
      <c r="P30" s="34"/>
      <c r="Q30" s="34"/>
      <c r="R30" s="33"/>
      <c r="V30" s="22"/>
      <c r="W30" s="22"/>
      <c r="X30" s="22"/>
      <c r="Y30" s="22"/>
      <c r="Z30" s="22"/>
      <c r="AA30" s="22"/>
      <c r="AB30" s="22"/>
      <c r="AC30" s="22"/>
      <c r="AD30" s="22"/>
    </row>
    <row r="31" spans="1:30" ht="20.25" x14ac:dyDescent="0.3">
      <c r="A31" s="140" t="s">
        <v>121</v>
      </c>
      <c r="B31" s="127"/>
      <c r="C31" s="127"/>
      <c r="D31" s="127"/>
      <c r="E31" s="127"/>
      <c r="F31" s="127"/>
      <c r="G31" s="127"/>
      <c r="H31" s="127"/>
      <c r="I31" s="127"/>
      <c r="J31" s="127"/>
      <c r="K31" s="127"/>
      <c r="L31" s="127"/>
      <c r="M31" s="140" t="s">
        <v>167</v>
      </c>
      <c r="N31" s="140"/>
      <c r="O31" s="127"/>
      <c r="P31" s="127"/>
      <c r="Q31" s="127"/>
      <c r="R31" s="127"/>
      <c r="S31" s="127"/>
      <c r="T31" s="127"/>
      <c r="U31" s="127"/>
      <c r="V31" s="127"/>
      <c r="W31" s="127"/>
    </row>
    <row r="32" spans="1:30" s="23" customFormat="1" ht="14.85" customHeight="1" x14ac:dyDescent="0.2">
      <c r="A32" s="34"/>
      <c r="B32" s="34"/>
      <c r="C32" s="34"/>
      <c r="D32" s="34"/>
      <c r="E32" s="34"/>
      <c r="F32" s="34"/>
      <c r="G32" s="34"/>
      <c r="H32" s="34"/>
      <c r="I32" s="34"/>
      <c r="J32" s="34"/>
      <c r="K32" s="34"/>
      <c r="L32" s="34"/>
      <c r="M32" s="34"/>
      <c r="N32" s="34"/>
      <c r="O32" s="34"/>
      <c r="P32" s="34"/>
      <c r="Q32" s="34"/>
      <c r="R32" s="33"/>
      <c r="V32" s="22"/>
      <c r="W32" s="22"/>
      <c r="X32" s="22"/>
      <c r="Y32" s="22"/>
      <c r="Z32" s="22"/>
      <c r="AA32" s="22"/>
      <c r="AB32" s="22"/>
      <c r="AC32" s="22"/>
      <c r="AD32" s="22"/>
    </row>
    <row r="33" spans="1:30" s="23" customFormat="1" x14ac:dyDescent="0.2">
      <c r="A33" s="34"/>
      <c r="B33" s="34"/>
      <c r="C33" s="34"/>
      <c r="D33" s="34"/>
      <c r="E33" s="34"/>
      <c r="F33" s="34"/>
      <c r="G33" s="34"/>
      <c r="H33" s="34"/>
      <c r="I33" s="34"/>
      <c r="J33" s="34"/>
      <c r="K33" s="34"/>
      <c r="L33" s="34"/>
      <c r="M33" s="34"/>
      <c r="N33" s="34"/>
      <c r="O33" s="34"/>
      <c r="P33" s="34"/>
      <c r="Q33" s="34"/>
      <c r="R33" s="33"/>
      <c r="V33" s="22"/>
      <c r="W33" s="22"/>
      <c r="X33" s="22"/>
      <c r="Y33" s="22"/>
      <c r="Z33" s="22"/>
      <c r="AA33" s="22"/>
      <c r="AB33" s="22"/>
      <c r="AC33" s="22"/>
      <c r="AD33" s="22"/>
    </row>
    <row r="34" spans="1:30" s="23" customFormat="1" x14ac:dyDescent="0.2">
      <c r="A34" s="34"/>
      <c r="B34" s="34"/>
      <c r="C34" s="34"/>
      <c r="D34" s="34"/>
      <c r="E34" s="34"/>
      <c r="F34" s="34"/>
      <c r="G34" s="34"/>
      <c r="H34" s="34"/>
      <c r="I34" s="34"/>
      <c r="J34" s="34"/>
      <c r="K34" s="34"/>
      <c r="L34" s="34"/>
      <c r="M34" s="34"/>
      <c r="N34" s="34"/>
      <c r="O34" s="34"/>
      <c r="P34" s="34"/>
      <c r="Q34" s="34"/>
      <c r="R34" s="33"/>
      <c r="V34" s="22"/>
      <c r="W34" s="22"/>
      <c r="X34" s="22"/>
      <c r="Y34" s="22"/>
      <c r="Z34" s="22"/>
      <c r="AA34" s="22"/>
      <c r="AB34" s="22"/>
      <c r="AC34" s="22"/>
      <c r="AD34" s="22"/>
    </row>
    <row r="35" spans="1:30" s="23" customFormat="1" x14ac:dyDescent="0.2">
      <c r="A35" s="34"/>
      <c r="B35" s="34"/>
      <c r="C35" s="34"/>
      <c r="D35" s="34"/>
      <c r="E35" s="34"/>
      <c r="F35" s="34"/>
      <c r="G35" s="34"/>
      <c r="H35" s="34"/>
      <c r="I35" s="34"/>
      <c r="J35" s="34"/>
      <c r="K35" s="34"/>
      <c r="L35" s="34"/>
      <c r="M35" s="34"/>
      <c r="N35" s="34"/>
      <c r="O35" s="34"/>
      <c r="P35" s="34"/>
      <c r="Q35" s="34"/>
      <c r="R35" s="33"/>
      <c r="V35" s="22"/>
      <c r="W35" s="22"/>
      <c r="X35" s="22"/>
      <c r="Y35" s="22"/>
      <c r="Z35" s="22"/>
      <c r="AA35" s="22"/>
      <c r="AB35" s="22"/>
      <c r="AC35" s="22"/>
      <c r="AD35" s="22"/>
    </row>
    <row r="36" spans="1:30" s="23" customFormat="1" x14ac:dyDescent="0.2">
      <c r="A36" s="34"/>
      <c r="B36" s="34"/>
      <c r="C36" s="34"/>
      <c r="D36" s="34"/>
      <c r="E36" s="34"/>
      <c r="F36" s="34"/>
      <c r="G36" s="34"/>
      <c r="H36" s="34"/>
      <c r="I36" s="34"/>
      <c r="J36" s="34"/>
      <c r="K36" s="34"/>
      <c r="L36" s="34"/>
      <c r="M36" s="34"/>
      <c r="N36" s="34"/>
      <c r="O36" s="34"/>
      <c r="P36" s="34"/>
      <c r="Q36" s="34"/>
      <c r="R36" s="33"/>
      <c r="V36" s="22"/>
      <c r="W36" s="22"/>
      <c r="X36" s="22"/>
      <c r="Y36" s="22"/>
      <c r="Z36" s="22"/>
      <c r="AA36" s="22"/>
      <c r="AB36" s="22"/>
      <c r="AC36" s="22"/>
      <c r="AD36" s="22"/>
    </row>
    <row r="37" spans="1:30" s="23" customFormat="1" x14ac:dyDescent="0.2">
      <c r="A37" s="34"/>
      <c r="B37" s="34"/>
      <c r="C37" s="34"/>
      <c r="D37" s="34"/>
      <c r="E37" s="34"/>
      <c r="F37" s="34"/>
      <c r="G37" s="34"/>
      <c r="H37" s="34"/>
      <c r="I37" s="34"/>
      <c r="J37" s="34"/>
      <c r="K37" s="34"/>
      <c r="L37" s="34"/>
      <c r="M37" s="34"/>
      <c r="N37" s="34"/>
      <c r="O37" s="34"/>
      <c r="P37" s="34"/>
      <c r="Q37" s="34"/>
      <c r="R37" s="33"/>
      <c r="V37" s="22"/>
      <c r="W37" s="22"/>
      <c r="X37" s="22"/>
      <c r="Y37" s="22"/>
      <c r="Z37" s="22"/>
      <c r="AA37" s="22"/>
      <c r="AB37" s="22"/>
      <c r="AC37" s="22"/>
      <c r="AD37" s="22"/>
    </row>
    <row r="38" spans="1:30" s="23" customFormat="1" x14ac:dyDescent="0.2">
      <c r="A38" s="34"/>
      <c r="B38" s="34"/>
      <c r="C38" s="34"/>
      <c r="D38" s="34"/>
      <c r="E38" s="34"/>
      <c r="F38" s="34"/>
      <c r="G38" s="34"/>
      <c r="H38" s="34"/>
      <c r="I38" s="34"/>
      <c r="J38" s="34"/>
      <c r="K38" s="34"/>
      <c r="L38" s="34"/>
      <c r="M38" s="34"/>
      <c r="N38" s="34"/>
      <c r="O38" s="34"/>
      <c r="P38" s="34"/>
      <c r="Q38" s="34"/>
      <c r="R38" s="33"/>
      <c r="V38" s="22"/>
      <c r="W38" s="22"/>
      <c r="X38" s="22"/>
      <c r="Y38" s="22"/>
      <c r="Z38" s="22"/>
      <c r="AA38" s="22"/>
      <c r="AB38" s="22"/>
      <c r="AC38" s="22"/>
      <c r="AD38" s="22"/>
    </row>
    <row r="39" spans="1:30" s="23" customFormat="1" x14ac:dyDescent="0.2">
      <c r="A39" s="34"/>
      <c r="B39" s="34"/>
      <c r="C39" s="34"/>
      <c r="D39" s="34"/>
      <c r="E39" s="34"/>
      <c r="F39" s="34"/>
      <c r="G39" s="34"/>
      <c r="H39" s="34"/>
      <c r="I39" s="34"/>
      <c r="J39" s="34"/>
      <c r="K39" s="34"/>
      <c r="L39" s="34"/>
      <c r="M39" s="34"/>
      <c r="N39" s="34"/>
      <c r="O39" s="34"/>
      <c r="P39" s="34"/>
      <c r="Q39" s="34"/>
      <c r="R39" s="33"/>
      <c r="V39" s="22"/>
      <c r="W39" s="22"/>
      <c r="X39" s="22"/>
      <c r="Y39" s="22"/>
      <c r="Z39" s="22"/>
      <c r="AA39" s="22"/>
      <c r="AB39" s="22"/>
      <c r="AC39" s="22"/>
      <c r="AD39" s="22"/>
    </row>
    <row r="40" spans="1:30" s="23" customFormat="1" x14ac:dyDescent="0.2">
      <c r="A40" s="34"/>
      <c r="B40" s="34"/>
      <c r="C40" s="34"/>
      <c r="D40" s="34"/>
      <c r="E40" s="34"/>
      <c r="F40" s="34"/>
      <c r="G40" s="34"/>
      <c r="H40" s="34"/>
      <c r="I40" s="34"/>
      <c r="J40" s="34"/>
      <c r="K40" s="34"/>
      <c r="L40" s="34"/>
      <c r="M40" s="34"/>
      <c r="N40" s="34"/>
      <c r="O40" s="34"/>
      <c r="P40" s="34"/>
      <c r="Q40" s="34"/>
      <c r="R40" s="33"/>
      <c r="V40" s="22"/>
      <c r="W40" s="22"/>
      <c r="X40" s="22"/>
      <c r="Y40" s="22"/>
      <c r="Z40" s="22"/>
      <c r="AA40" s="22"/>
      <c r="AB40" s="22"/>
      <c r="AC40" s="22"/>
      <c r="AD40" s="22"/>
    </row>
    <row r="41" spans="1:30" s="23" customFormat="1" x14ac:dyDescent="0.2">
      <c r="A41" s="34"/>
      <c r="B41" s="34"/>
      <c r="C41" s="34"/>
      <c r="D41" s="34"/>
      <c r="E41" s="34"/>
      <c r="F41" s="34"/>
      <c r="G41" s="34"/>
      <c r="H41" s="34"/>
      <c r="I41" s="34"/>
      <c r="J41" s="34"/>
      <c r="K41" s="34"/>
      <c r="L41" s="34"/>
      <c r="M41" s="34"/>
      <c r="N41" s="34"/>
      <c r="O41" s="34"/>
      <c r="P41" s="34"/>
      <c r="Q41" s="34"/>
      <c r="R41" s="33"/>
      <c r="V41" s="22"/>
      <c r="W41" s="22"/>
      <c r="X41" s="22"/>
      <c r="Y41" s="22"/>
      <c r="Z41" s="22"/>
      <c r="AA41" s="22"/>
      <c r="AB41" s="22"/>
      <c r="AC41" s="22"/>
      <c r="AD41" s="22"/>
    </row>
    <row r="42" spans="1:30" s="23" customFormat="1" x14ac:dyDescent="0.2">
      <c r="A42" s="34"/>
      <c r="B42" s="34"/>
      <c r="C42" s="34"/>
      <c r="D42" s="34"/>
      <c r="E42" s="34"/>
      <c r="F42" s="34"/>
      <c r="G42" s="34"/>
      <c r="H42" s="34"/>
      <c r="I42" s="34"/>
      <c r="J42" s="34"/>
      <c r="K42" s="34"/>
      <c r="L42" s="34"/>
      <c r="M42" s="34"/>
      <c r="N42" s="34"/>
      <c r="O42" s="34"/>
      <c r="P42" s="34"/>
      <c r="Q42" s="34"/>
      <c r="R42" s="33"/>
      <c r="V42" s="22"/>
      <c r="W42" s="22"/>
      <c r="X42" s="22"/>
      <c r="Y42" s="22"/>
      <c r="Z42" s="22"/>
      <c r="AA42" s="22"/>
      <c r="AB42" s="22"/>
      <c r="AC42" s="22"/>
      <c r="AD42" s="22"/>
    </row>
    <row r="43" spans="1:30" s="23" customFormat="1" x14ac:dyDescent="0.2">
      <c r="A43" s="34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3"/>
      <c r="V43" s="22"/>
      <c r="W43" s="22"/>
      <c r="X43" s="22"/>
      <c r="Y43" s="22"/>
      <c r="Z43" s="22"/>
      <c r="AA43" s="22"/>
      <c r="AB43" s="22"/>
      <c r="AC43" s="22"/>
      <c r="AD43" s="22"/>
    </row>
    <row r="44" spans="1:30" s="23" customFormat="1" x14ac:dyDescent="0.2">
      <c r="A44" s="34"/>
      <c r="B44" s="34"/>
      <c r="C44" s="34"/>
      <c r="D44" s="34"/>
      <c r="E44" s="34"/>
      <c r="F44" s="34"/>
      <c r="G44" s="34"/>
      <c r="H44" s="34"/>
      <c r="I44" s="34"/>
      <c r="J44" s="34"/>
      <c r="K44" s="34"/>
      <c r="L44" s="34"/>
      <c r="M44" s="34"/>
      <c r="N44" s="34"/>
      <c r="O44" s="34"/>
      <c r="P44" s="34"/>
      <c r="Q44" s="34"/>
      <c r="R44" s="33"/>
      <c r="V44" s="22"/>
      <c r="W44" s="22"/>
      <c r="X44" s="22"/>
      <c r="Y44" s="22"/>
      <c r="Z44" s="22"/>
      <c r="AA44" s="22"/>
      <c r="AB44" s="22"/>
      <c r="AC44" s="22"/>
      <c r="AD44" s="22"/>
    </row>
    <row r="45" spans="1:30" s="23" customFormat="1" x14ac:dyDescent="0.2">
      <c r="A45" s="34"/>
      <c r="B45" s="34"/>
      <c r="C45" s="34"/>
      <c r="D45" s="34"/>
      <c r="E45" s="34"/>
      <c r="F45" s="34"/>
      <c r="G45" s="34"/>
      <c r="H45" s="34"/>
      <c r="I45" s="34"/>
      <c r="J45" s="34"/>
      <c r="K45" s="34"/>
      <c r="L45" s="34"/>
      <c r="M45" s="34"/>
      <c r="N45" s="34"/>
      <c r="O45" s="34"/>
      <c r="P45" s="34"/>
      <c r="Q45" s="34"/>
      <c r="R45" s="33"/>
      <c r="V45" s="22"/>
      <c r="W45" s="22"/>
      <c r="X45" s="22"/>
      <c r="Y45" s="22"/>
      <c r="Z45" s="22"/>
      <c r="AA45" s="22"/>
      <c r="AB45" s="22"/>
      <c r="AC45" s="22"/>
      <c r="AD45" s="22"/>
    </row>
    <row r="46" spans="1:30" s="23" customFormat="1" x14ac:dyDescent="0.2">
      <c r="A46" s="34"/>
      <c r="B46" s="34"/>
      <c r="C46" s="34"/>
      <c r="D46" s="34"/>
      <c r="E46" s="34"/>
      <c r="F46" s="34"/>
      <c r="G46" s="34"/>
      <c r="H46" s="34"/>
      <c r="I46" s="34"/>
      <c r="J46" s="34"/>
      <c r="K46" s="34"/>
      <c r="L46" s="34"/>
      <c r="M46" s="34"/>
      <c r="N46" s="34"/>
      <c r="O46" s="34"/>
      <c r="P46" s="34"/>
      <c r="Q46" s="34"/>
      <c r="R46" s="33"/>
      <c r="V46" s="22"/>
      <c r="W46" s="22"/>
      <c r="X46" s="22"/>
      <c r="Y46" s="22"/>
      <c r="Z46" s="22"/>
      <c r="AA46" s="22"/>
      <c r="AB46" s="22"/>
      <c r="AC46" s="22"/>
      <c r="AD46" s="22"/>
    </row>
    <row r="47" spans="1:30" s="23" customFormat="1" x14ac:dyDescent="0.2">
      <c r="A47" s="34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3"/>
      <c r="V47" s="22"/>
      <c r="W47" s="22"/>
      <c r="X47" s="22"/>
      <c r="Y47" s="22"/>
      <c r="Z47" s="22"/>
      <c r="AA47" s="22"/>
      <c r="AB47" s="22"/>
      <c r="AC47" s="22"/>
      <c r="AD47" s="22"/>
    </row>
    <row r="48" spans="1:30" s="23" customFormat="1" x14ac:dyDescent="0.2">
      <c r="A48" s="34"/>
      <c r="B48" s="34"/>
      <c r="C48" s="34"/>
      <c r="D48" s="34"/>
      <c r="E48" s="34"/>
      <c r="F48" s="34"/>
      <c r="G48" s="34"/>
      <c r="H48" s="34"/>
      <c r="I48" s="34"/>
      <c r="J48" s="34"/>
      <c r="K48" s="34"/>
      <c r="L48" s="34"/>
      <c r="M48" s="34"/>
      <c r="N48" s="34"/>
      <c r="O48" s="34"/>
      <c r="P48" s="34"/>
      <c r="Q48" s="34"/>
      <c r="R48" s="33"/>
      <c r="V48" s="22"/>
      <c r="W48" s="22"/>
      <c r="X48" s="22"/>
      <c r="Y48" s="22"/>
      <c r="Z48" s="22"/>
      <c r="AA48" s="22"/>
      <c r="AB48" s="22"/>
      <c r="AC48" s="22"/>
      <c r="AD48" s="22"/>
    </row>
    <row r="49" spans="1:18" x14ac:dyDescent="0.2">
      <c r="A49" s="34"/>
      <c r="B49" s="34"/>
      <c r="C49" s="34"/>
      <c r="D49" s="34"/>
      <c r="E49" s="34"/>
      <c r="F49" s="34"/>
      <c r="G49" s="34"/>
      <c r="H49" s="34"/>
      <c r="I49" s="34"/>
      <c r="J49" s="34"/>
      <c r="K49" s="34"/>
      <c r="L49" s="34"/>
      <c r="M49" s="34"/>
      <c r="N49" s="34"/>
      <c r="O49" s="34"/>
      <c r="P49" s="34"/>
      <c r="Q49" s="34"/>
      <c r="R49" s="33"/>
    </row>
    <row r="50" spans="1:18" x14ac:dyDescent="0.2">
      <c r="A50" s="34"/>
      <c r="B50" s="34"/>
      <c r="C50" s="34"/>
      <c r="D50" s="34"/>
      <c r="E50" s="34"/>
      <c r="F50" s="34"/>
      <c r="G50" s="34"/>
      <c r="H50" s="34"/>
      <c r="I50" s="34"/>
      <c r="J50" s="34"/>
      <c r="K50" s="34"/>
      <c r="L50" s="34"/>
      <c r="M50" s="34"/>
      <c r="N50" s="34"/>
      <c r="O50" s="34"/>
      <c r="P50" s="34"/>
      <c r="Q50" s="34"/>
      <c r="R50" s="33"/>
    </row>
  </sheetData>
  <conditionalFormatting sqref="B10:M10">
    <cfRule type="cellIs" dxfId="56" priority="1" operator="lessThan">
      <formula>0</formula>
    </cfRule>
  </conditionalFormatting>
  <hyperlinks>
    <hyperlink ref="W1" location="Навигация!A1" display="к навигации"/>
    <hyperlink ref="W2" location="Содержание!A1" display="к содержанию"/>
  </hyperlinks>
  <pageMargins left="0.7" right="0.7" top="0.75" bottom="0.75" header="0.3" footer="0.3"/>
  <pageSetup paperSize="9" orientation="portrait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DocSecurity>0</DocSecurity>
  <ScaleCrop>false</ScaleCrop>
  <HeadingPairs>
    <vt:vector size="2" baseType="variant">
      <vt:variant>
        <vt:lpstr>Листы</vt:lpstr>
      </vt:variant>
      <vt:variant>
        <vt:i4>35</vt:i4>
      </vt:variant>
    </vt:vector>
  </HeadingPairs>
  <TitlesOfParts>
    <vt:vector size="35" baseType="lpstr">
      <vt:lpstr>Содержание</vt:lpstr>
      <vt:lpstr>Инструкции</vt:lpstr>
      <vt:lpstr>Схемы</vt:lpstr>
      <vt:lpstr>Навигация</vt:lpstr>
      <vt:lpstr>Ш1</vt:lpstr>
      <vt:lpstr>Ш2</vt:lpstr>
      <vt:lpstr>Ш3</vt:lpstr>
      <vt:lpstr>Ш4</vt:lpstr>
      <vt:lpstr>Ш5</vt:lpstr>
      <vt:lpstr>Ш6</vt:lpstr>
      <vt:lpstr>Ш7</vt:lpstr>
      <vt:lpstr>Ш8</vt:lpstr>
      <vt:lpstr>Ш9</vt:lpstr>
      <vt:lpstr>Ш10</vt:lpstr>
      <vt:lpstr>Ш11</vt:lpstr>
      <vt:lpstr>Ш12</vt:lpstr>
      <vt:lpstr>Ш13</vt:lpstr>
      <vt:lpstr>Ш14</vt:lpstr>
      <vt:lpstr>Ш15</vt:lpstr>
      <vt:lpstr>Ш16</vt:lpstr>
      <vt:lpstr>Ш17</vt:lpstr>
      <vt:lpstr>Ш18</vt:lpstr>
      <vt:lpstr>Ш19</vt:lpstr>
      <vt:lpstr>Ш20</vt:lpstr>
      <vt:lpstr>Ш21</vt:lpstr>
      <vt:lpstr>Ш22</vt:lpstr>
      <vt:lpstr>Ш23</vt:lpstr>
      <vt:lpstr>Б1 Воронка</vt:lpstr>
      <vt:lpstr>Б2 Пирамида</vt:lpstr>
      <vt:lpstr>Б3 ЦА</vt:lpstr>
      <vt:lpstr>Б4 Ганта</vt:lpstr>
      <vt:lpstr>Б5 Timeline</vt:lpstr>
      <vt:lpstr>Б6 Водопад</vt:lpstr>
      <vt:lpstr>Б7 KPI</vt:lpstr>
      <vt:lpstr>Ссылки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Printed>2020-06-27T19:13:14Z</cp:lastPrinted>
  <dcterms:created xsi:type="dcterms:W3CDTF">2018-11-28T04:31:44Z</dcterms:created>
  <dcterms:modified xsi:type="dcterms:W3CDTF">2022-06-28T13:44:29Z</dcterms:modified>
</cp:coreProperties>
</file>